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02EB920-B163-451B-BC58-4A143023345C}" xr6:coauthVersionLast="45" xr6:coauthVersionMax="45" xr10:uidLastSave="{00000000-0000-0000-0000-000000000000}"/>
  <bookViews>
    <workbookView xWindow="25920" yWindow="2025" windowWidth="18000" windowHeight="12555" xr2:uid="{465055FB-E568-4EA8-AEB7-6486D5EE349E}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#REF!</definedName>
    <definedName name="\m">#REF!</definedName>
    <definedName name="\n">#REF!</definedName>
    <definedName name="\o">#REF!</definedName>
    <definedName name="_r">[0]!_r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anscount" hidden="1">1</definedName>
    <definedName name="CompOt">[0]!CompOt</definedName>
    <definedName name="CompRas">[0]!CompRas</definedName>
    <definedName name="ew">[0]!ew</definedName>
    <definedName name="fg">[0]!fg</definedName>
    <definedName name="god">[3]Титульный!$M$5</definedName>
    <definedName name="Helper_ТЭС_Котельные">[4]Справочники!$A$2:$A$4,[4]Справочники!$A$16:$A$18</definedName>
    <definedName name="LT_COLUMNS_VISIBILITY_CONTROLS">#REF!</definedName>
    <definedName name="LT_CORRECTION_NVV_WITH_CORRECTION_ROW">#REF!</definedName>
    <definedName name="LT_CORRECTION_ON_FACT_DATA_ROW">#REF!</definedName>
    <definedName name="LT_NUCC_ROW">#REF!</definedName>
    <definedName name="LT_NUMERIC_AREA">#REF!,#REF!,#REF!,#REF!,#REF!,#REF!,#REF!,#REF!</definedName>
    <definedName name="LT_UCC_ROW">#REF!</definedName>
    <definedName name="LT_VALIDATION_5_13">#REF!</definedName>
    <definedName name="LT_VALIDATION_COSTS_6_1_VS_6_1_1">#REF!</definedName>
    <definedName name="LT_VALIDATION_DEAL_PAGES">#REF!</definedName>
    <definedName name="NVV_BY_LEVELS_SMOOTHING_TOTAL_VALUES">'[5]НВВ по уровням'!$F$25,'[5]НВВ по уровням'!$F$38,'[5]НВВ по уровням'!$F$51,'[5]НВВ по уровням'!$F$64,'[5]НВВ по уровням'!$F$77,'[5]НВВ по уровням'!$F$90,'[5]НВВ по уровням'!$F$103,'[5]НВВ по уровням'!$F$116,'[5]НВВ по уровням'!$F$129,'[5]НВВ по уровням'!$F$142,'[5]НВВ по уровням'!$F$155,'[5]НВВ по уровням'!$F$168,'[5]НВВ по уровням'!$F$181,'[5]НВВ по уровням'!$F$194,'[5]НВВ по уровням'!$F$207,'[5]НВВ по уровням'!$F$220,'[5]НВВ по уровням'!$F$233,'[5]НВВ по уровням'!$F$246,'[5]НВВ по уровням'!$F$259,'[5]НВВ по уровням'!$F$272,'[5]НВВ по уровням'!$F$285,'[5]НВВ по уровням'!$F$298,'[5]НВВ по уровням'!$F$311,'[5]НВВ по уровням'!$F$324,'[5]НВВ по уровням'!$F$337,'[5]НВВ по уровням'!$F$350</definedName>
    <definedName name="NVV_BY_LEVELS_SMOOTHING_YEARS">'[5]НВВ по уровням'!$C$25,'[5]НВВ по уровням'!$C$38,'[5]НВВ по уровням'!$C$51,'[5]НВВ по уровням'!$C$64,'[5]НВВ по уровням'!$C$77,'[5]НВВ по уровням'!$C$90,'[5]НВВ по уровням'!$C$103,'[5]НВВ по уровням'!$C$116,'[5]НВВ по уровням'!$C$129,'[5]НВВ по уровням'!$C$142,'[5]НВВ по уровням'!$C$155,'[5]НВВ по уровням'!$C$168,'[5]НВВ по уровням'!$C$181,'[5]НВВ по уровням'!$C$194,'[5]НВВ по уровням'!$C$207,'[5]НВВ по уровням'!$C$220,'[5]НВВ по уровням'!$C$233,'[5]НВВ по уровням'!$C$246,'[5]НВВ по уровням'!$C$259,'[5]НВВ по уровням'!$C$272,'[5]НВВ по уровням'!$C$285,'[5]НВВ по уровням'!$C$298,'[5]НВВ по уровням'!$C$311,'[5]НВВ по уровням'!$C$324,'[5]НВВ по уровням'!$C$337,'[5]НВВ по уровням'!$C$350</definedName>
    <definedName name="org">[3]Титульный!$F$10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'[6]16'!$E$15:$I$16,'[6]16'!$E$18:$I$20,'[6]16'!$E$23:$I$23,'[6]16'!$E$26:$I$26,'[6]16'!$E$29:$I$29,'[6]16'!$E$32:$I$32,'[6]16'!$E$35:$I$35,'[6]16'!$B$34,'[6]16'!$B$37</definedName>
    <definedName name="P1_SCOPE_17_PRT" hidden="1">'[6]17'!$E$13:$H$21,'[6]17'!$J$9:$J$11,'[6]17'!$J$13:$J$21,'[6]17'!$E$24:$H$26,'[6]17'!$E$28:$H$36,'[6]17'!$J$24:$M$26,'[6]17'!$J$28:$M$36,'[6]17'!$E$39:$H$41</definedName>
    <definedName name="P1_SCOPE_4_PRT" hidden="1">'[6]4'!$F$23:$I$23,'[6]4'!$F$25:$I$25,'[6]4'!$F$27:$I$31,'[6]4'!$K$14:$N$20,'[6]4'!$K$23:$N$23,'[6]4'!$K$25:$N$25,'[6]4'!$K$27:$N$31,'[6]4'!$P$14:$S$20,'[6]4'!$P$23:$S$23</definedName>
    <definedName name="P1_SCOPE_5_PRT" hidden="1">'[6]5'!$F$23:$I$23,'[6]5'!$F$25:$I$25,'[6]5'!$F$27:$I$31,'[6]5'!$K$14:$N$21,'[6]5'!$K$23:$N$23,'[6]5'!$K$25:$N$25,'[6]5'!$K$27:$N$31,'[6]5'!$P$14:$S$21,'[6]5'!$P$23:$S$23</definedName>
    <definedName name="P1_SCOPE_F1_PRT" hidden="1">'[6]Ф-1 (для АО-энерго)'!$D$74:$E$84,'[6]Ф-1 (для АО-энерго)'!$D$71:$E$72,'[6]Ф-1 (для АО-энерго)'!$D$66:$E$69,'[6]Ф-1 (для АО-энерго)'!$D$61:$E$64</definedName>
    <definedName name="P1_SCOPE_F2_PRT" hidden="1">'[6]Ф-2 (для АО-энерго)'!$G$56,'[6]Ф-2 (для АО-энерго)'!$E$55:$E$56,'[6]Ф-2 (для АО-энерго)'!$F$55:$G$55,'[6]Ф-2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[6]перекрестка!$H$15:$H$19,[6]перекрестка!$H$21:$H$25,[6]перекрестка!$J$14:$J$25,[6]перекрестка!$K$15:$K$19,[6]перекрестка!$K$21:$K$25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[7]перекрестка!$J$42:$K$46,[7]перекрестка!$J$49,[7]перекрестка!$J$50:$K$54,[7]перекрестка!$J$55,[7]перекрестка!$J$56:$K$60,[7]перекрестка!$J$62:$K$66</definedName>
    <definedName name="P1_T16_Protect" hidden="1">#REF!,#REF!,#REF!,#REF!,#REF!,#REF!,#REF!,#REF!</definedName>
    <definedName name="P1_T17?L4">'[4]29'!$J$18:$J$25,'[4]29'!$G$18:$G$25,'[4]29'!$G$35:$G$42,'[4]29'!$J$35:$J$42,'[4]29'!$G$60,'[4]29'!$J$60,'[4]29'!$M$60,'[4]29'!$P$60,'[4]29'!$P$18:$P$25,'[4]29'!$G$9:$G$16</definedName>
    <definedName name="P1_T17?unit?РУБ.ГКАЛ">'[4]29'!$F$44:$F$51,'[4]29'!$I$44:$I$51,'[4]29'!$L$44:$L$51,'[4]29'!$F$18:$F$25,'[4]29'!$I$60,'[4]29'!$L$60,'[4]29'!$O$60,'[4]29'!$F$60,'[4]29'!$F$9:$F$16,'[4]29'!$I$9:$I$16</definedName>
    <definedName name="P1_T17?unit?ТГКАЛ">'[4]29'!$M$18:$M$25,'[4]29'!$J$18:$J$25,'[4]29'!$G$18:$G$25,'[4]29'!$G$35:$G$42,'[4]29'!$J$35:$J$42,'[4]29'!$G$60,'[4]29'!$J$60,'[4]29'!$M$60,'[4]29'!$P$60,'[4]29'!$G$9:$G$16</definedName>
    <definedName name="P1_T17_Protection">'[4]29'!$O$47:$P$51,'[4]29'!$L$47:$M$51,'[4]29'!$L$53:$M$53,'[4]29'!$L$55:$M$59,'[4]29'!$O$53:$P$53,'[4]29'!$O$55:$P$59,'[4]29'!$F$12:$G$16,'[4]29'!$F$10:$G$10</definedName>
    <definedName name="P1_T18.2_Protect" hidden="1">'[7]18.2'!$F$12:$J$19,'[7]18.2'!$F$22:$J$25,'[7]18.2'!$B$28:$J$30,'[7]18.2'!$F$32:$J$32,'[7]18.2'!$B$34:$J$36,'[7]18.2'!$F$40:$J$45,'[7]18.2'!$F$52:$J$52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1_Protection">'[4]21'!$O$31:$S$33,'[4]21'!$E$11,'[4]21'!$G$11:$K$11,'[4]21'!$M$11,'[4]21'!$O$11:$S$11,'[4]21'!$E$14:$E$16,'[4]21'!$G$14:$K$16,'[4]21'!$M$14:$M$16,'[4]21'!$O$14:$S$16</definedName>
    <definedName name="P1_T23_Protection">'[4]23'!$F$9:$J$25,'[4]23'!$O$9:$P$25,'[4]23'!$A$32:$A$34,'[4]23'!$F$32:$J$34,'[4]23'!$O$32:$P$34,'[4]23'!$A$37:$A$53,'[4]23'!$F$37:$J$53,'[4]23'!$O$37:$P$53</definedName>
    <definedName name="P1_T25_protection">'[4]25'!$G$8:$J$21,'[4]25'!$G$24:$J$28,'[4]25'!$G$30:$J$33,'[4]25'!$G$35:$J$37,'[4]25'!$G$41:$J$42,'[4]25'!$L$8:$O$21,'[4]25'!$L$24:$O$28,'[4]25'!$L$30:$O$33</definedName>
    <definedName name="P1_T26_Protection">'[4]26'!$B$34:$B$36,'[4]26'!$F$8:$I$8,'[4]26'!$F$10:$I$11,'[4]26'!$F$13:$I$15,'[4]26'!$F$18:$I$19,'[4]26'!$F$22:$I$24,'[4]26'!$F$26:$I$26,'[4]26'!$F$29:$I$32</definedName>
    <definedName name="P1_T27_Protection">'[4]27'!$B$34:$B$36,'[4]27'!$F$8:$I$8,'[4]27'!$F$10:$I$11,'[4]27'!$F$13:$I$15,'[4]27'!$F$18:$I$19,'[4]27'!$F$22:$I$24,'[4]27'!$F$26:$I$26,'[4]27'!$F$29:$I$32</definedName>
    <definedName name="P1_T28?axis?R?ПЭ">'[4]28'!$D$16:$I$18,'[4]28'!$D$22:$I$24,'[4]28'!$D$28:$I$30,'[4]28'!$D$37:$I$39,'[4]28'!$D$42:$I$44,'[4]28'!$D$48:$I$50,'[4]28'!$D$54:$I$56,'[4]28'!$D$63:$I$65</definedName>
    <definedName name="P1_T28?axis?R?ПЭ?">'[4]28'!$B$16:$B$18,'[4]28'!$B$22:$B$24,'[4]28'!$B$28:$B$30,'[4]28'!$B$37:$B$39,'[4]28'!$B$42:$B$44,'[4]28'!$B$48:$B$50,'[4]28'!$B$54:$B$56,'[4]28'!$B$63:$B$65</definedName>
    <definedName name="P1_T28?Data">'[4]28'!$G$242:$H$265,'[4]28'!$D$242:$E$265,'[4]28'!$G$216:$H$239,'[4]28'!$D$268:$E$292,'[4]28'!$G$268:$H$292,'[4]28'!$D$216:$E$239,'[4]28'!$G$190:$H$213</definedName>
    <definedName name="P1_T28_Protection">'[4]28'!$B$74:$B$76,'[4]28'!$B$80:$B$82,'[4]28'!$B$89:$B$91,'[4]28'!$B$94:$B$96,'[4]28'!$B$100:$B$102,'[4]28'!$B$106:$B$108,'[4]28'!$B$115:$B$117,'[4]28'!$B$120:$B$122</definedName>
    <definedName name="P1_T4_Protect" hidden="1">'[7]4'!$G$20:$J$20,'[7]4'!$G$22:$J$22,'[7]4'!$G$24:$J$28,'[7]4'!$L$11:$O$17,'[7]4'!$L$20:$O$20,'[7]4'!$L$22:$O$22,'[7]4'!$L$24:$O$28,'[7]4'!$Q$11:$T$17,'[7]4'!$Q$20:$T$20</definedName>
    <definedName name="P1_T6_Protect" hidden="1">'[7]6'!$D$46:$H$55,'[7]6'!$J$46:$N$55,'[7]6'!$D$57:$H$59,'[7]6'!$J$57:$N$59,'[7]6'!$B$10:$B$19,'[7]6'!$D$10:$H$19,'[7]6'!$J$10:$N$19,'[7]6'!$D$21:$H$23,'[7]6'!$J$21:$N$23</definedName>
    <definedName name="P10_T1_Protect" hidden="1">[7]перекрестка!$F$42:$H$46,[7]перекрестка!$F$49:$G$49,[7]перекрестка!$F$50:$H$54,[7]перекрестка!$F$55:$G$55,[7]перекрестка!$F$56:$H$60</definedName>
    <definedName name="P10_T28_Protection">'[4]28'!$G$167:$H$169,'[4]28'!$D$172:$E$174,'[4]28'!$G$172:$H$174,'[4]28'!$D$178:$E$180,'[4]28'!$G$178:$H$181,'[4]28'!$D$184:$E$186,'[4]28'!$G$184:$H$186</definedName>
    <definedName name="P11_T1_Protect" hidden="1">[7]перекрестка!$F$62:$H$66,[7]перекрестка!$F$68:$H$72,[7]перекрестка!$F$74:$H$78,[7]перекрестка!$F$80:$H$84,[7]перекрестка!$F$89:$G$89</definedName>
    <definedName name="P11_T28_Protection">'[4]28'!$D$193:$E$195,'[4]28'!$G$193:$H$195,'[4]28'!$D$198:$E$200,'[4]28'!$G$198:$H$200,'[4]28'!$D$204:$E$206,'[4]28'!$G$204:$H$206,'[4]28'!$D$210:$E$212,'[4]28'!$B$68:$B$70</definedName>
    <definedName name="P12_T1_Protect" hidden="1">[7]перекрестка!$F$90:$H$94,[7]перекрестка!$F$95:$G$95,[7]перекрестка!$F$96:$H$100,[7]перекрестка!$F$102:$H$106,[7]перекрестка!$F$108:$H$112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T1_Protect" hidden="1">[7]перекрестка!$F$114:$H$118,[7]перекрестка!$F$120:$H$124,[7]перекрестка!$F$127:$G$127,[7]перекрестка!$F$128:$H$132,[7]перекрестка!$F$133:$G$133</definedName>
    <definedName name="P14_T1_Protect" hidden="1">[7]перекрестка!$F$134:$H$138,[7]перекрестка!$F$140:$H$144,[7]перекрестка!$F$146:$H$150,[7]перекрестка!$F$152:$H$156,[7]перекрестка!$F$158:$H$162</definedName>
    <definedName name="P15_T1_Protect" hidden="1">[7]перекрестка!$J$158:$K$162,[7]перекрестка!$J$152:$K$156,[7]перекрестка!$J$146:$K$150,[7]перекрестка!$J$140:$K$144,[7]перекрестка!$J$11</definedName>
    <definedName name="P16_T1_Protect" hidden="1">[7]перекрестка!$J$12:$K$16,[7]перекрестка!$J$17,[7]перекрестка!$J$18:$K$22,[7]перекрестка!$J$24:$K$28,[7]перекрестка!$J$30:$K$34,[7]перекрестка!$F$23:$G$23</definedName>
    <definedName name="P17_T1_Protect" hidden="1">[7]перекрестка!$F$29:$G$29,[7]перекрестка!$F$61:$G$61,[7]перекрестка!$F$67:$G$67,[7]перекрестка!$F$101:$G$101,[7]перекрестка!$F$107:$G$107</definedName>
    <definedName name="P18_T1_Protect" hidden="1">[7]перекрестка!$F$139:$G$139,[7]перекрестка!$F$145:$G$145,[7]перекрестка!$J$36:$K$40,P1_T1_Protect,P2_T1_Protect,P3_T1_Protect,P4_T1_Protect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OPE_16_PRT" hidden="1">'[6]16'!$E$38:$I$38,'[6]16'!$E$41:$I$41,'[6]16'!$E$45:$I$47,'[6]16'!$E$49:$I$49,'[6]16'!$E$53:$I$54,'[6]16'!$E$56:$I$57,'[6]16'!$E$59:$I$59,'[6]16'!$E$9:$I$13</definedName>
    <definedName name="P2_SCOPE_4_PRT" hidden="1">'[6]4'!$P$25:$S$25,'[6]4'!$P$27:$S$31,'[6]4'!$U$14:$X$20,'[6]4'!$U$23:$X$23,'[6]4'!$U$25:$X$25,'[6]4'!$U$27:$X$31,'[6]4'!$Z$14:$AC$20,'[6]4'!$Z$23:$AC$23,'[6]4'!$Z$25:$AC$25</definedName>
    <definedName name="P2_SCOPE_5_PRT" hidden="1">'[6]5'!$P$25:$S$25,'[6]5'!$P$27:$S$31,'[6]5'!$U$14:$X$21,'[6]5'!$U$23:$X$23,'[6]5'!$U$25:$X$25,'[6]5'!$U$27:$X$31,'[6]5'!$Z$14:$AC$21,'[6]5'!$Z$23:$AC$23,'[6]5'!$Z$25:$AC$25</definedName>
    <definedName name="P2_SCOPE_F1_PRT" hidden="1">'[6]Ф-1 (для АО-энерго)'!$D$56:$E$59,'[6]Ф-1 (для АО-энерго)'!$D$34:$E$50,'[6]Ф-1 (для АО-энерго)'!$D$32:$E$32,'[6]Ф-1 (для АО-энерго)'!$D$23:$E$30</definedName>
    <definedName name="P2_SCOPE_F2_PRT" hidden="1">'[6]Ф-2 (для АО-энерго)'!$D$52:$G$54,'[6]Ф-2 (для АО-энерго)'!$C$21:$E$42,'[6]Ф-2 (для АО-энерго)'!$A$12:$E$12,'[6]Ф-2 (для АО-энерго)'!$C$8:$E$11</definedName>
    <definedName name="P2_SCOPE_PER_PRT" hidden="1">[6]перекрестка!$N$14:$N$25,[6]перекрестка!$N$27:$N$31,[6]перекрестка!$J$27:$K$31,[6]перекрестка!$F$27:$H$31,[6]перекрестка!$F$33:$H$37</definedName>
    <definedName name="P2_SCOPE_SV_PRT" hidden="1">#REF!,#REF!,#REF!,#REF!,#REF!,#REF!,#REF!</definedName>
    <definedName name="P2_T1_Protect" hidden="1">[7]перекрестка!$J$68:$K$72,[7]перекрестка!$J$74:$K$78,[7]перекрестка!$J$80:$K$84,[7]перекрестка!$J$89,[7]перекрестка!$J$90:$K$94,[7]перекрестка!$J$95</definedName>
    <definedName name="P2_T17?L4">'[4]29'!$J$9:$J$16,'[4]29'!$M$9:$M$16,'[4]29'!$P$9:$P$16,'[4]29'!$G$44:$G$51,'[4]29'!$J$44:$J$51,'[4]29'!$M$44:$M$51,'[4]29'!$M$35:$M$42,'[4]29'!$P$35:$P$42,'[4]29'!$P$44:$P$51</definedName>
    <definedName name="P2_T17?unit?РУБ.ГКАЛ">'[4]29'!$I$18:$I$25,'[4]29'!$L$9:$L$16,'[4]29'!$L$18:$L$25,'[4]29'!$O$9:$O$16,'[4]29'!$F$35:$F$42,'[4]29'!$I$35:$I$42,'[4]29'!$L$35:$L$42,'[4]29'!$O$35:$O$51</definedName>
    <definedName name="P2_T17?unit?ТГКАЛ">'[4]29'!$J$9:$J$16,'[4]29'!$M$9:$M$16,'[4]29'!$P$9:$P$16,'[4]29'!$M$35:$M$42,'[4]29'!$P$35:$P$42,'[4]29'!$G$44:$G$51,'[4]29'!$J$44:$J$51,'[4]29'!$M$44:$M$51,'[4]29'!$P$44:$P$51</definedName>
    <definedName name="P2_T17_Protection">'[4]29'!$F$19:$G$19,'[4]29'!$F$21:$G$25,'[4]29'!$F$27:$G$27,'[4]29'!$F$29:$G$33,'[4]29'!$F$36:$G$36,'[4]29'!$F$38:$G$42,'[4]29'!$F$45:$G$45,'[4]29'!$F$47:$G$51</definedName>
    <definedName name="P2_T21_Protection">'[4]21'!$E$20:$E$22,'[4]21'!$G$20:$K$22,'[4]21'!$M$20:$M$22,'[4]21'!$O$20:$S$22,'[4]21'!$E$26:$E$28,'[4]21'!$G$26:$K$28,'[4]21'!$M$26:$M$28,'[4]21'!$O$26:$S$28</definedName>
    <definedName name="P2_T25_protection">'[4]25'!$L$35:$O$37,'[4]25'!$L$41:$O$42,'[4]25'!$Q$8:$T$21,'[4]25'!$Q$24:$T$28,'[4]25'!$Q$30:$T$33,'[4]25'!$Q$35:$T$37,'[4]25'!$Q$41:$T$42,'[4]25'!$B$35:$B$37</definedName>
    <definedName name="P2_T26_Protection">'[4]26'!$F$34:$I$36,'[4]26'!$K$8:$N$8,'[4]26'!$K$10:$N$11,'[4]26'!$K$13:$N$15,'[4]26'!$K$18:$N$19,'[4]26'!$K$22:$N$24,'[4]26'!$K$26:$N$26,'[4]26'!$K$29:$N$32</definedName>
    <definedName name="P2_T27_Protection">'[4]27'!$F$34:$I$36,'[4]27'!$K$8:$N$8,'[4]27'!$K$10:$N$11,'[4]27'!$K$13:$N$15,'[4]27'!$K$18:$N$19,'[4]27'!$K$22:$N$24,'[4]27'!$K$26:$N$26,'[4]27'!$K$29:$N$32</definedName>
    <definedName name="P2_T28?axis?R?ПЭ">'[4]28'!$D$68:$I$70,'[4]28'!$D$74:$I$76,'[4]28'!$D$80:$I$82,'[4]28'!$D$89:$I$91,'[4]28'!$D$94:$I$96,'[4]28'!$D$100:$I$102,'[4]28'!$D$106:$I$108,'[4]28'!$D$115:$I$117</definedName>
    <definedName name="P2_T28?axis?R?ПЭ?">'[4]28'!$B$68:$B$70,'[4]28'!$B$74:$B$76,'[4]28'!$B$80:$B$82,'[4]28'!$B$89:$B$91,'[4]28'!$B$94:$B$96,'[4]28'!$B$100:$B$102,'[4]28'!$B$106:$B$108,'[4]28'!$B$115:$B$117</definedName>
    <definedName name="P2_T28_Protection">'[4]28'!$B$126:$B$128,'[4]28'!$B$132:$B$134,'[4]28'!$B$141:$B$143,'[4]28'!$B$146:$B$148,'[4]28'!$B$152:$B$154,'[4]28'!$B$158:$B$160,'[4]28'!$B$167:$B$169</definedName>
    <definedName name="P2_T4_Protect" hidden="1">'[7]4'!$Q$22:$T$22,'[7]4'!$Q$24:$T$28,'[7]4'!$V$24:$Y$28,'[7]4'!$V$22:$Y$22,'[7]4'!$V$20:$Y$20,'[7]4'!$V$11:$Y$17,'[7]4'!$AA$11:$AD$17,'[7]4'!$AA$20:$AD$20,'[7]4'!$AA$22:$AD$22</definedName>
    <definedName name="P3_SCOPE_F1_PRT" hidden="1">'[6]Ф-1 (для АО-энерго)'!$E$16:$E$17,'[6]Ф-1 (для АО-энерго)'!$C$4:$D$4,'[6]Ф-1 (для АО-энерго)'!$C$7:$E$10,'[6]Ф-1 (для АО-энерго)'!$A$11:$E$11</definedName>
    <definedName name="P3_SCOPE_PER_PRT" hidden="1">[6]перекрестка!$J$33:$K$37,[6]перекрестка!$N$33:$N$37,[6]перекрестка!$F$39:$H$43,[6]перекрестка!$J$39:$K$43,[6]перекрестка!$N$39:$N$43</definedName>
    <definedName name="P3_SCOPE_SV_PRT" hidden="1">#REF!,#REF!,#REF!,#REF!,#REF!,#REF!,#REF!</definedName>
    <definedName name="P3_T1_Protect" hidden="1">[7]перекрестка!$J$96:$K$100,[7]перекрестка!$J$102:$K$106,[7]перекрестка!$J$108:$K$112,[7]перекрестка!$J$114:$K$118,[7]перекрестка!$J$120:$K$124</definedName>
    <definedName name="P3_T17_Protection">'[4]29'!$F$53:$G$53,'[4]29'!$F$55:$G$59,'[4]29'!$I$55:$J$59,'[4]29'!$I$53:$J$53,'[4]29'!$I$47:$J$51,'[4]29'!$I$45:$J$45,'[4]29'!$I$38:$J$42,'[4]29'!$I$36:$J$36</definedName>
    <definedName name="P3_T21_Protection">'[4]21'!$E$31:$E$33,'[4]21'!$G$31:$K$33,'[4]21'!$B$14:$B$16,'[4]21'!$B$20:$B$22,'[4]21'!$B$26:$B$28,'[4]21'!$B$31:$B$33,'[4]21'!$M$31:$M$33,P1_T21_Protection</definedName>
    <definedName name="P3_T27_Protection">'[4]27'!$K$34:$N$36,'[4]27'!$P$8:$S$8,'[4]27'!$P$10:$S$11,'[4]27'!$P$13:$S$15,'[4]27'!$P$18:$S$19,'[4]27'!$P$22:$S$24,'[4]27'!$P$26:$S$26,'[4]27'!$P$29:$S$32</definedName>
    <definedName name="P3_T28?axis?R?ПЭ">'[4]28'!$D$120:$I$122,'[4]28'!$D$126:$I$128,'[4]28'!$D$132:$I$134,'[4]28'!$D$141:$I$143,'[4]28'!$D$146:$I$148,'[4]28'!$D$152:$I$154,'[4]28'!$D$158:$I$160</definedName>
    <definedName name="P3_T28?axis?R?ПЭ?">'[4]28'!$B$120:$B$122,'[4]28'!$B$126:$B$128,'[4]28'!$B$132:$B$134,'[4]28'!$B$141:$B$143,'[4]28'!$B$146:$B$148,'[4]28'!$B$152:$B$154,'[4]28'!$B$158:$B$160</definedName>
    <definedName name="P3_T28_Protection">'[4]28'!$B$172:$B$174,'[4]28'!$B$178:$B$180,'[4]28'!$B$184:$B$186,'[4]28'!$B$193:$B$195,'[4]28'!$B$198:$B$200,'[4]28'!$B$204:$B$206,'[4]28'!$B$210:$B$212</definedName>
    <definedName name="P4_SCOPE_F1_PRT" hidden="1">'[6]Ф-1 (для АО-энерго)'!$C$13:$E$13,'[6]Ф-1 (для АО-энерго)'!$A$14:$E$14,'[6]Ф-1 (для АО-энерго)'!$C$23:$C$50,'[6]Ф-1 (для АО-энерго)'!$C$54:$C$95</definedName>
    <definedName name="P4_SCOPE_PER_PRT" hidden="1">[6]перекрестка!$F$45:$H$49,[6]перекрестка!$J$45:$K$49,[6]перекрестка!$N$45:$N$49,[6]перекрестка!$F$53:$G$64,[6]перекрестка!$H$54:$H$58</definedName>
    <definedName name="P4_T1_Protect" hidden="1">[7]перекрестка!$J$127,[7]перекрестка!$J$128:$K$132,[7]перекрестка!$J$133,[7]перекрестка!$J$134:$K$138,[7]перекрестка!$N$11:$N$22,[7]перекрестка!$N$24:$N$28</definedName>
    <definedName name="P4_T17_Protection">'[4]29'!$I$29:$J$33,'[4]29'!$I$27:$J$27,'[4]29'!$I$21:$J$25,'[4]29'!$I$19:$J$19,'[4]29'!$I$12:$J$16,'[4]29'!$I$10:$J$10,'[4]29'!$L$10:$M$10,'[4]29'!$L$12:$M$16</definedName>
    <definedName name="P4_T28?axis?R?ПЭ">'[4]28'!$D$167:$I$169,'[4]28'!$D$172:$I$174,'[4]28'!$D$178:$I$180,'[4]28'!$D$184:$I$186,'[4]28'!$D$193:$I$195,'[4]28'!$D$198:$I$200,'[4]28'!$D$204:$I$206</definedName>
    <definedName name="P4_T28?axis?R?ПЭ?">'[4]28'!$B$167:$B$169,'[4]28'!$B$172:$B$174,'[4]28'!$B$178:$B$180,'[4]28'!$B$184:$B$186,'[4]28'!$B$193:$B$195,'[4]28'!$B$198:$B$200,'[4]28'!$B$204:$B$206</definedName>
    <definedName name="P4_T28_Protection">'[4]28'!$B$219:$B$221,'[4]28'!$B$224:$B$226,'[4]28'!$B$230:$B$232,'[4]28'!$B$236:$B$238,'[4]28'!$B$245:$B$247,'[4]28'!$B$250:$B$252,'[4]28'!$B$256:$B$258</definedName>
    <definedName name="P5_SCOPE_PER_PRT" hidden="1">[6]перекрестка!$H$60:$H$64,[6]перекрестка!$J$53:$J$64,[6]перекрестка!$K$54:$K$58,[6]перекрестка!$K$60:$K$64,[6]перекрестка!$N$53:$N$64</definedName>
    <definedName name="P5_T1_Protect" hidden="1">[7]перекрестка!$N$30:$N$34,[7]перекрестка!$N$36:$N$40,[7]перекрестка!$N$42:$N$46,[7]перекрестка!$N$49:$N$60,[7]перекрестка!$N$62:$N$66</definedName>
    <definedName name="P5_T17_Protection">'[4]29'!$L$19:$M$19,'[4]29'!$L$21:$M$27,'[4]29'!$L$29:$M$33,'[4]29'!$L$36:$M$36,'[4]29'!$L$38:$M$42,'[4]29'!$L$45:$M$45,'[4]29'!$O$10:$P$10,'[4]29'!$O$12:$P$16</definedName>
    <definedName name="P5_T28?axis?R?ПЭ">'[4]28'!$D$210:$I$212,'[4]28'!$D$219:$I$221,'[4]28'!$D$224:$I$226,'[4]28'!$D$230:$I$232,'[4]28'!$D$236:$I$238,'[4]28'!$D$245:$I$247,'[4]28'!$D$250:$I$252</definedName>
    <definedName name="P5_T28?axis?R?ПЭ?">'[4]28'!$B$210:$B$212,'[4]28'!$B$219:$B$221,'[4]28'!$B$224:$B$226,'[4]28'!$B$230:$B$232,'[4]28'!$B$236:$B$238,'[4]28'!$B$245:$B$247,'[4]28'!$B$250:$B$252</definedName>
    <definedName name="P5_T28_Protection">'[4]28'!$B$262:$B$264,'[4]28'!$B$271:$B$273,'[4]28'!$B$276:$B$278,'[4]28'!$B$282:$B$284,'[4]28'!$B$288:$B$291,'[4]28'!$B$11:$B$13,'[4]28'!$B$16:$B$18,'[4]28'!$B$22:$B$24</definedName>
    <definedName name="P6_SCOPE_PER_PRT" hidden="1">[6]перекрестка!$F$66:$H$70,[6]перекрестка!$J$66:$K$70,[6]перекрестка!$N$66:$N$70,[6]перекрестка!$F$72:$H$76,[6]перекрестка!$J$72:$K$76</definedName>
    <definedName name="P6_T1_Protect" hidden="1">[7]перекрестка!$N$68:$N$72,[7]перекрестка!$N$74:$N$78,[7]перекрестка!$N$80:$N$84,[7]перекрестка!$N$89:$N$100,[7]перекрестка!$N$102:$N$106</definedName>
    <definedName name="P6_T17_Protection">'[4]29'!$O$19:$P$19,'[4]29'!$O$21:$P$25,'[4]29'!$O$27:$P$27,'[4]29'!$O$29:$P$33,'[4]29'!$O$36:$P$36,'[4]29'!$O$38:$P$42,'[4]29'!$O$45:$P$45,P1_T17_Protection</definedName>
    <definedName name="P6_T28?axis?R?ПЭ">'[4]28'!$D$256:$I$258,'[4]28'!$D$262:$I$264,'[4]28'!$D$271:$I$273,'[4]28'!$D$276:$I$278,'[4]28'!$D$282:$I$284,'[4]28'!$D$288:$I$291,'[4]28'!$D$11:$I$13,P1_T28?axis?R?ПЭ</definedName>
    <definedName name="P6_T28?axis?R?ПЭ?">'[4]28'!$B$256:$B$258,'[4]28'!$B$262:$B$264,'[4]28'!$B$271:$B$273,'[4]28'!$B$276:$B$278,'[4]28'!$B$282:$B$284,'[4]28'!$B$288:$B$291,'[4]28'!$B$11:$B$13,P1_T28?axis?R?ПЭ?</definedName>
    <definedName name="P6_T28_Protection">'[4]28'!$B$28:$B$30,'[4]28'!$B$37:$B$39,'[4]28'!$B$42:$B$44,'[4]28'!$B$48:$B$50,'[4]28'!$B$54:$B$56,'[4]28'!$B$63:$B$65,'[4]28'!$G$210:$H$212,'[4]28'!$D$11:$E$13</definedName>
    <definedName name="P7_SCOPE_PER_PRT" hidden="1">[6]перекрестка!$N$72:$N$76,[6]перекрестка!$F$78:$H$82,[6]перекрестка!$J$78:$K$82,[6]перекрестка!$N$78:$N$82,[6]перекрестка!$F$84:$H$88</definedName>
    <definedName name="P7_T1_Protect" hidden="1">[7]перекрестка!$N$108:$N$112,[7]перекрестка!$N$114:$N$118,[7]перекрестка!$N$120:$N$124,[7]перекрестка!$N$127:$N$138,[7]перекрестка!$N$140:$N$144</definedName>
    <definedName name="P7_T28_Protection">'[4]28'!$G$11:$H$13,'[4]28'!$D$16:$E$18,'[4]28'!$G$16:$H$18,'[4]28'!$D$22:$E$24,'[4]28'!$G$22:$H$24,'[4]28'!$D$28:$E$30,'[4]28'!$G$28:$H$30,'[4]28'!$D$37:$E$39</definedName>
    <definedName name="P8_SCOPE_PER_PRT" hidden="1">[6]перекрестка!$J$84:$K$88,[6]перекрестка!$N$84:$N$88,[6]перекрестка!$F$14:$G$25,P1_SCOPE_PER_PRT,P2_SCOPE_PER_PRT,P3_SCOPE_PER_PRT,P4_SCOPE_PER_PRT</definedName>
    <definedName name="P8_T1_Protect" hidden="1">[7]перекрестка!$N$146:$N$150,[7]перекрестка!$N$152:$N$156,[7]перекрестка!$N$158:$N$162,[7]перекрестка!$F$11:$G$11,[7]перекрестка!$F$12:$H$16</definedName>
    <definedName name="P8_T28_Protection">'[4]28'!$G$37:$H$39,'[4]28'!$D$42:$E$44,'[4]28'!$G$42:$H$44,'[4]28'!$D$48:$E$50,'[4]28'!$G$48:$H$50,'[4]28'!$D$54:$E$56,'[4]28'!$G$54:$H$56,'[4]28'!$D$89:$E$91</definedName>
    <definedName name="P9_T1_Protect" hidden="1">[7]перекрестка!$F$17:$G$17,[7]перекрестка!$F$18:$H$22,[7]перекрестка!$F$24:$H$28,[7]перекрестка!$F$30:$H$34,[7]перекрестка!$F$36:$H$40</definedName>
    <definedName name="P9_T28_Protection">'[4]28'!$G$89:$H$91,'[4]28'!$G$94:$H$96,'[4]28'!$D$94:$E$96,'[4]28'!$D$100:$E$102,'[4]28'!$G$100:$H$102,'[4]28'!$D$106:$E$108,'[4]28'!$G$106:$H$108,'[4]28'!$D$167:$E$169</definedName>
    <definedName name="PROT_22">P3_PROT_22,P4_PROT_22,P5_PROT_22</definedName>
    <definedName name="REGION">[8]TECHSHEET!$A$1:$A$84</definedName>
    <definedName name="region_name">[9]Титульный!$F$7</definedName>
    <definedName name="REGIONS">[6]TEHSHEET!$C$6:$C$93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ENARIOS">[6]TEHSHEET!$K$6:$K$8</definedName>
    <definedName name="SCOPE_16_PRT">P1_SCOPE_16_PRT,P2_SCOPE_16_PRT</definedName>
    <definedName name="SCOPE_17.1_PRT">'[6]17.1'!$D$14:$F$17,'[6]17.1'!$D$19:$F$22,'[6]17.1'!$I$9:$I$12,'[6]17.1'!$I$14:$I$17,'[6]17.1'!$I$19:$I$22,'[6]17.1'!$D$9:$F$12</definedName>
    <definedName name="SCOPE_17_PRT">'[6]17'!$J$39:$M$41,'[6]17'!$E$43:$H$51,'[6]17'!$J$43:$M$51,'[6]17'!$E$54:$H$56,'[6]17'!$E$58:$H$66,'[6]17'!$E$69:$M$81,'[6]17'!$E$9:$H$11,P1_SCOPE_17_PRT</definedName>
    <definedName name="SCOPE_24_LD">'[6]24'!$E$8:$J$47,'[6]24'!$E$49:$J$66</definedName>
    <definedName name="SCOPE_24_PRT">'[6]24'!$E$41:$I$41,'[6]24'!$E$34:$I$34,'[6]24'!$E$36:$I$36,'[6]24'!$E$43:$I$43</definedName>
    <definedName name="SCOPE_25_PRT">'[6]25'!$E$20:$I$20,'[6]25'!$E$34:$I$34,'[6]25'!$E$41:$I$41,'[6]25'!$E$8:$I$10</definedName>
    <definedName name="SCOPE_4_PRT">'[6]4'!$Z$27:$AC$31,'[6]4'!$F$14:$I$20,P1_SCOPE_4_PRT,P2_SCOPE_4_PRT</definedName>
    <definedName name="SCOPE_5_PRT">'[6]5'!$Z$27:$AC$31,'[6]5'!$F$14:$I$21,P1_SCOPE_5_PRT,P2_SCOPE_5_PRT</definedName>
    <definedName name="SCOPE_F1_PRT">'[6]Ф-1 (для АО-энерго)'!$D$86:$E$95,P1_SCOPE_F1_PRT,P2_SCOPE_F1_PRT,P3_SCOPE_F1_PRT,P4_SCOPE_F1_PRT</definedName>
    <definedName name="SCOPE_F2_PRT">'[6]Ф-2 (для АО-энерго)'!$C$5:$D$5,'[6]Ф-2 (для АО-энерго)'!$C$52:$C$57,'[6]Ф-2 (для АО-энерго)'!$D$57:$G$57,P1_SCOPE_F2_PRT,P2_SCOPE_F2_PRT</definedName>
    <definedName name="SCOPE_PER_PRT">P5_SCOPE_PER_PRT,P6_SCOPE_PER_PRT,P7_SCOPE_PER_PRT,P8_SCOPE_PER_PRT</definedName>
    <definedName name="SCOPE_SPR_PRT">[6]Справочники!$D$21:$J$22,[6]Справочники!$E$13:$I$14,[6]Справочники!$F$27:$H$28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heet2?prefix?">"H"</definedName>
    <definedName name="T1_Protect">P15_T1_Protect,P16_T1_Protect,P17_T1_Protect,P18_T1_Protect,P19_T1_Protect</definedName>
    <definedName name="T11?Data">#N/A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'[7]15'!$E$25:$I$29,'[7]15'!$E$31:$I$34,'[7]15'!$E$36:$I$39,'[7]15'!$E$43:$I$44,'[7]15'!$E$9:$I$17,'[7]15'!$B$36:$B$39,'[7]15'!$E$19:$I$21</definedName>
    <definedName name="T16?Columns">#REF!</definedName>
    <definedName name="T16?ItemComments">#REF!</definedName>
    <definedName name="T16?Items">#REF!</definedName>
    <definedName name="T16?Scope">#REF!</definedName>
    <definedName name="T16?Units">#REF!</definedName>
    <definedName name="T16_Protect">#REF!,#REF!,P1_T16_Protect</definedName>
    <definedName name="T17.1_Protect">'[7]17.1'!$D$14:$F$17,'[7]17.1'!$D$19:$F$22,'[7]17.1'!$I$9:$I$12,'[7]17.1'!$I$14:$I$17,'[7]17.1'!$I$19:$I$22,'[7]17.1'!$D$9:$F$12</definedName>
    <definedName name="T17?L7">'[4]29'!$L$60,'[4]29'!$O$60,'[4]29'!$F$60,'[4]29'!$I$60</definedName>
    <definedName name="T17?unit?ГКАЛЧ">'[4]29'!$M$26:$M$33,'[4]29'!$P$26:$P$33,'[4]29'!$G$52:$G$59,'[4]29'!$J$52:$J$59,'[4]29'!$M$52:$M$59,'[4]29'!$P$52:$P$59,'[4]29'!$G$26:$G$33,'[4]29'!$J$26:$J$33</definedName>
    <definedName name="T17?unit?РУБ.ГКАЛ">'[4]29'!$O$18:$O$25,P1_T17?unit?РУБ.ГКАЛ,P2_T17?unit?РУБ.ГКАЛ</definedName>
    <definedName name="T17?unit?ТГКАЛ">'[4]29'!$P$18:$P$25,P1_T17?unit?ТГКАЛ,P2_T17?unit?ТГКАЛ</definedName>
    <definedName name="T17?unit?ТРУБ.ГКАЛЧ.МЕС">'[4]29'!$L$26:$L$33,'[4]29'!$O$26:$O$33,'[4]29'!$F$52:$F$59,'[4]29'!$I$52:$I$59,'[4]29'!$L$52:$L$59,'[4]29'!$O$52:$O$59,'[4]29'!$F$26:$F$33,'[4]29'!$I$26:$I$33</definedName>
    <definedName name="T17_Protect">'[7]21.3'!$E$54:$I$57,'[7]21.3'!$E$10:$I$10,P1_T17_Protect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'[7]18.2'!#REF!,'[7]18.2'!#REF!</definedName>
    <definedName name="T18.2?ВРАС">'[7]18.2'!$B$34:$B$36,'[7]18.2'!$B$28:$B$30</definedName>
    <definedName name="T18.2_Protect">'[7]18.2'!$F$56:$J$57,'[7]18.2'!$F$60:$J$60,'[7]18.2'!$F$62:$J$65,'[7]18.2'!$F$6:$J$8,P1_T18.2_Protect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Data">'[4]19'!$J$8:$M$16,'[4]19'!$C$8:$H$16</definedName>
    <definedName name="T19_Protection">'[4]19'!$E$13:$H$13,'[4]19'!$E$15:$H$15,'[4]19'!$J$8:$M$11,'[4]19'!$J$13:$M$13,'[4]19'!$J$15:$M$15,'[4]19'!$E$4:$H$4,'[4]19'!$J$4:$M$4,'[4]19'!$E$8:$H$11</definedName>
    <definedName name="T2.1?Data">#N/A</definedName>
    <definedName name="T2.3_Protect">'[7]2.3'!$F$30:$G$34,'[7]2.3'!$H$24:$K$28</definedName>
    <definedName name="T2_DiapProt">P1_T2_DiapProt,P2_T2_DiapProt</definedName>
    <definedName name="T20?unit?МКВТЧ">'[4]20'!$C$13:$M$13,'[4]20'!$C$15:$M$19,'[4]20'!$C$8:$M$11</definedName>
    <definedName name="T20_Protect">'[7]20'!$E$13:$I$20,'[7]20'!$E$9:$I$10</definedName>
    <definedName name="T20_Protection">'[4]20'!$E$8:$H$11,P1_T20_Protection</definedName>
    <definedName name="T21.2.1?Data">P1_T21.2.1?Data,P2_T21.2.1?Data</definedName>
    <definedName name="T21.2.2?Data">P1_T21.2.2?Data,P2_T21.2.2?Data</definedName>
    <definedName name="T21.3?item_ext?СБЫТ">'[7]21.3'!#REF!,'[7]21.3'!#REF!</definedName>
    <definedName name="T21.3?ВРАС">'[7]21.3'!$B$28:$B$30,'[7]21.3'!$B$48:$B$50</definedName>
    <definedName name="T21.3_Protect">'[7]21.3'!$E$19:$I$22,'[7]21.3'!$E$24:$I$25,'[7]21.3'!$B$28:$I$30,'[7]21.3'!$E$32:$I$32,'[7]21.3'!$E$35:$I$45,'[7]21.3'!$B$48:$I$50,'[7]21.3'!$E$13:$I$17</definedName>
    <definedName name="T21.4?Data">P1_T21.4?Data,P2_T21.4?Data</definedName>
    <definedName name="T21?axis?R?ПЭ">'[4]21'!$D$14:$S$16,'[4]21'!$D$26:$S$28,'[4]21'!$D$20:$S$22</definedName>
    <definedName name="T21?axis?R?ПЭ?">'[4]21'!$B$14:$B$16,'[4]21'!$B$26:$B$28,'[4]21'!$B$20:$B$22</definedName>
    <definedName name="T21?Data">'[4]21'!$D$14:$S$16,'[4]21'!$D$18:$S$18,'[4]21'!$D$20:$S$22,'[4]21'!$D$24:$S$24,'[4]21'!$D$26:$S$28,'[4]21'!$D$31:$S$33,'[4]21'!$D$11:$S$12</definedName>
    <definedName name="T21?L1">'[4]21'!$D$11:$S$12,'[4]21'!$D$14:$S$16,'[4]21'!$D$18:$S$18,'[4]21'!$D$20:$S$22,'[4]21'!$D$26:$S$28,'[4]21'!$D$24:$S$24</definedName>
    <definedName name="T21_Protection">P2_T21_Protection,P3_T21_Protection</definedName>
    <definedName name="T22?item_ext?ВСЕГО">'[4]22'!$E$8:$F$31,'[4]22'!$I$8:$J$31</definedName>
    <definedName name="T22?item_ext?ЭС">'[4]22'!$K$8:$L$31,'[4]22'!$G$8:$H$31</definedName>
    <definedName name="T22?L1">'[4]22'!$G$8:$G$31,'[4]22'!$I$8:$I$31,'[4]22'!$K$8:$K$31,'[4]22'!$E$8:$E$31</definedName>
    <definedName name="T22?L2">'[4]22'!$H$8:$H$31,'[4]22'!$J$8:$J$31,'[4]22'!$L$8:$L$31,'[4]22'!$F$8:$F$31</definedName>
    <definedName name="T22?unit?ГКАЛ.Ч">'[4]22'!$G$8:$G$31,'[4]22'!$I$8:$I$31,'[4]22'!$K$8:$K$31,'[4]22'!$E$8:$E$31</definedName>
    <definedName name="T22?unit?ТГКАЛ">'[4]22'!$H$8:$H$31,'[4]22'!$J$8:$J$31,'[4]22'!$L$8:$L$31,'[4]22'!$F$8:$F$31</definedName>
    <definedName name="T22_Protection">'[4]22'!$E$19:$L$23,'[4]22'!$E$25:$L$25,'[4]22'!$E$27:$L$31,'[4]22'!$E$17:$L$17</definedName>
    <definedName name="T23?axis?R?ВТОП">'[4]23'!$E$8:$P$30,'[4]23'!$E$36:$P$58</definedName>
    <definedName name="T23?axis?R?ВТОП?">'[4]23'!$C$8:$C$30,'[4]23'!$C$36:$C$58</definedName>
    <definedName name="T23?axis?R?ПЭ">'[4]23'!$E$8:$P$30,'[4]23'!$E$36:$P$58</definedName>
    <definedName name="T23?axis?R?ПЭ?">'[4]23'!$B$8:$B$30,'[4]23'!$B$36:$B$58</definedName>
    <definedName name="T23?axis?R?СЦТ">'[4]23'!$E$32:$P$34,'[4]23'!$E$60:$P$62</definedName>
    <definedName name="T23?axis?R?СЦТ?">'[4]23'!$A$60:$A$62,'[4]23'!$A$32:$A$34</definedName>
    <definedName name="T23?Data">'[4]23'!$E$37:$P$63,'[4]23'!$E$9:$P$35</definedName>
    <definedName name="T23?item_ext?ВСЕГО">'[4]23'!$A$55:$P$58,'[4]23'!$A$27:$P$30</definedName>
    <definedName name="T23?item_ext?ИТОГО">'[4]23'!$A$59:$P$59,'[4]23'!$A$31:$P$31</definedName>
    <definedName name="T23?item_ext?СЦТ">'[4]23'!$A$60:$P$62,'[4]23'!$A$32:$P$34</definedName>
    <definedName name="T23_Protection">'[4]23'!$A$60:$A$62,'[4]23'!$F$60:$J$62,'[4]23'!$O$60:$P$62,'[4]23'!$A$9:$A$25,P1_T23_Protection</definedName>
    <definedName name="T24_Protection">'[4]24'!$E$24:$H$37,'[4]24'!$B$35:$B$37,'[4]24'!$E$41:$H$42,'[4]24'!$J$8:$M$21,'[4]24'!$J$24:$M$37,'[4]24'!$J$41:$M$42,'[4]24'!$E$8:$H$21</definedName>
    <definedName name="T25_protection">P1_T25_protection,P2_T25_protection</definedName>
    <definedName name="T26?axis?R?ВРАС">'[4]26'!$C$34:$N$36,'[4]26'!$C$22:$N$24</definedName>
    <definedName name="T26?axis?R?ВРАС?">'[4]26'!$B$34:$B$36,'[4]26'!$B$22:$B$24</definedName>
    <definedName name="T26?L1">'[4]26'!$F$8:$N$8,'[4]26'!$C$8:$D$8</definedName>
    <definedName name="T26?L1.1">'[4]26'!$F$10:$N$10,'[4]26'!$C$10:$D$10</definedName>
    <definedName name="T26?L2">'[4]26'!$F$11:$N$11,'[4]26'!$C$11:$D$11</definedName>
    <definedName name="T26?L2.1">'[4]26'!$F$13:$N$13,'[4]26'!$C$13:$D$13</definedName>
    <definedName name="T26?L3">'[4]26'!$F$14:$N$14,'[4]26'!$C$14:$D$14</definedName>
    <definedName name="T26?L4">'[4]26'!$F$15:$N$15,'[4]26'!$C$15:$D$15</definedName>
    <definedName name="T26?L5">'[4]26'!$F$16:$N$16,'[4]26'!$C$16:$D$16</definedName>
    <definedName name="T26?L5.1">'[4]26'!$F$18:$N$18,'[4]26'!$C$18:$D$18</definedName>
    <definedName name="T26?L5.2">'[4]26'!$F$19:$N$19,'[4]26'!$C$19:$D$19</definedName>
    <definedName name="T26?L5.3">'[4]26'!$F$20:$N$20,'[4]26'!$C$20:$D$20</definedName>
    <definedName name="T26?L5.3.x">'[4]26'!$F$22:$N$24,'[4]26'!$C$22:$D$24</definedName>
    <definedName name="T26?L6">'[4]26'!$F$26:$N$26,'[4]26'!$C$26:$D$26</definedName>
    <definedName name="T26?L7">'[4]26'!$F$27:$N$27,'[4]26'!$C$27:$D$27</definedName>
    <definedName name="T26?L7.1">'[4]26'!$F$29:$N$29,'[4]26'!$C$29:$D$29</definedName>
    <definedName name="T26?L7.2">'[4]26'!$F$30:$N$30,'[4]26'!$C$30:$D$30</definedName>
    <definedName name="T26?L7.3">'[4]26'!$F$31:$N$31,'[4]26'!$C$31:$D$31</definedName>
    <definedName name="T26?L7.4">'[4]26'!$F$32:$N$32,'[4]26'!$C$32:$D$32</definedName>
    <definedName name="T26?L7.4.x">'[4]26'!$F$34:$N$36,'[4]26'!$C$34:$D$36</definedName>
    <definedName name="T26?L8">'[4]26'!$F$38:$N$38,'[4]26'!$C$38:$D$38</definedName>
    <definedName name="T26_Protection">'[4]26'!$K$34:$N$36,'[4]26'!$B$22:$B$24,P1_T26_Protection,P2_T26_Protection</definedName>
    <definedName name="T27?axis?R?ВРАС">'[4]27'!$C$34:$S$36,'[4]27'!$C$22:$S$24</definedName>
    <definedName name="T27?axis?R?ВРАС?">'[4]27'!$B$34:$B$36,'[4]27'!$B$22:$B$24</definedName>
    <definedName name="T27?L1.1">'[4]27'!$F$10:$S$10,'[4]27'!$C$10:$D$10</definedName>
    <definedName name="T27?L2.1">'[4]27'!$F$13:$S$13,'[4]27'!$C$13:$D$13</definedName>
    <definedName name="T27?L5.3">'[4]27'!$F$20:$S$20,'[4]27'!$C$20:$D$20</definedName>
    <definedName name="T27?L5.3.x">'[4]27'!$F$22:$S$24,'[4]27'!$C$22:$D$24</definedName>
    <definedName name="T27?L7">'[4]27'!$F$27:$S$27,'[4]27'!$C$27:$D$27</definedName>
    <definedName name="T27?L7.1">'[4]27'!$F$29:$S$29,'[4]27'!$C$29:$D$29</definedName>
    <definedName name="T27?L7.2">'[4]27'!$F$30:$S$30,'[4]27'!$C$30:$D$30</definedName>
    <definedName name="T27?L7.3">'[4]27'!$F$31:$S$31,'[4]27'!$C$31:$D$31</definedName>
    <definedName name="T27?L7.4">'[4]27'!$F$32:$S$32,'[4]27'!$C$32:$D$32</definedName>
    <definedName name="T27?L7.4.x">'[4]27'!$F$34:$S$36,'[4]27'!$C$34:$D$36</definedName>
    <definedName name="T27?L8">'[4]27'!$F$38:$S$38,'[4]27'!$C$38:$D$38</definedName>
    <definedName name="T27_Protect">'[7]27'!$E$12:$E$13,'[7]27'!$K$4:$AH$4,'[7]27'!$AK$12:$AK$13</definedName>
    <definedName name="T27_Protection">'[4]27'!$P$34:$S$36,'[4]27'!$B$22:$B$24,P1_T27_Protection,P2_T27_Protection,P3_T27_Protection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Data">'[4]28'!$D$190:$E$213,'[4]28'!$G$164:$H$187,'[4]28'!$D$164:$E$187,'[4]28'!$D$138:$I$161,'[4]28'!$D$8:$I$109,'[4]28'!$D$112:$I$135,P1_T28?Data</definedName>
    <definedName name="T28?item_ext?ВСЕГО">'[4]28'!$I$8:$I$292,'[4]28'!$F$8:$F$292</definedName>
    <definedName name="T28?item_ext?ТЭ">'[4]28'!$E$8:$E$292,'[4]28'!$H$8:$H$292</definedName>
    <definedName name="T28?item_ext?ЭЭ">'[4]28'!$D$8:$D$292,'[4]28'!$G$8:$G$292</definedName>
    <definedName name="T28?L1.1.x">'[4]28'!$D$16:$I$18,'[4]28'!$D$11:$I$13</definedName>
    <definedName name="T28?L10.1.x">'[4]28'!$D$250:$I$252,'[4]28'!$D$245:$I$247</definedName>
    <definedName name="T28?L11.1.x">'[4]28'!$D$276:$I$278,'[4]28'!$D$271:$I$273</definedName>
    <definedName name="T28?L2.1.x">'[4]28'!$D$42:$I$44,'[4]28'!$D$37:$I$39</definedName>
    <definedName name="T28?L3.1.x">'[4]28'!$D$68:$I$70,'[4]28'!$D$63:$I$65</definedName>
    <definedName name="T28?L4.1.x">'[4]28'!$D$94:$I$96,'[4]28'!$D$89:$I$91</definedName>
    <definedName name="T28?L5.1.x">'[4]28'!$D$120:$I$122,'[4]28'!$D$115:$I$117</definedName>
    <definedName name="T28?L6.1.x">'[4]28'!$D$146:$I$148,'[4]28'!$D$141:$I$143</definedName>
    <definedName name="T28?L7.1.x">'[4]28'!$D$172:$I$174,'[4]28'!$D$167:$I$169</definedName>
    <definedName name="T28?L8.1.x">'[4]28'!$D$198:$I$200,'[4]28'!$D$193:$I$195</definedName>
    <definedName name="T28?L9.1.x">'[4]28'!$D$224:$I$226,'[4]28'!$D$219:$I$221</definedName>
    <definedName name="T28?unit?ГКАЛЧ">'[4]28'!$H$164:$H$187,'[4]28'!$E$164:$E$187</definedName>
    <definedName name="T28?unit?МКВТЧ">'[4]28'!$G$190:$G$213,'[4]28'!$D$190:$D$213</definedName>
    <definedName name="T28?unit?РУБ.ГКАЛ">'[4]28'!$E$216:$E$239,'[4]28'!$E$268:$E$292,'[4]28'!$H$268:$H$292,'[4]28'!$H$216:$H$239</definedName>
    <definedName name="T28?unit?РУБ.ГКАЛЧ.МЕС">'[4]28'!$H$242:$H$265,'[4]28'!$E$242:$E$265</definedName>
    <definedName name="T28?unit?РУБ.ТКВТ.МЕС">'[4]28'!$G$242:$G$265,'[4]28'!$D$242:$D$265</definedName>
    <definedName name="T28?unit?РУБ.ТКВТЧ">'[4]28'!$G$216:$G$239,'[4]28'!$D$268:$D$292,'[4]28'!$G$268:$G$292,'[4]28'!$D$216:$D$239</definedName>
    <definedName name="T28?unit?ТГКАЛ">'[4]28'!$H$190:$H$213,'[4]28'!$E$190:$E$213</definedName>
    <definedName name="T28?unit?ТКВТ">'[4]28'!$G$164:$G$187,'[4]28'!$D$164:$D$187</definedName>
    <definedName name="T28?unit?ТРУБ">'[4]28'!$D$138:$I$161,'[4]28'!$D$8:$I$109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4_Protect">'[7]4'!$AA$24:$AD$28,'[7]4'!$G$11:$J$17,P1_T4_Protect,P2_T4_Protect</definedName>
    <definedName name="T6_Protect">'[7]6'!$B$28:$B$37,'[7]6'!$D$28:$H$37,'[7]6'!$J$28:$N$37,'[7]6'!$D$39:$H$41,'[7]6'!$J$39:$N$41,'[7]6'!$B$46:$B$55,P1_T6_Protect</definedName>
    <definedName name="T7?Data">#N/A</definedName>
    <definedName name="TITLE_CONTACTS_DATA">[5]Титульный!$F$49:$F$50,[5]Титульный!$F$52:$F$53,[5]Титульный!$F$55:$F$56,[5]Титульный!$F$58:$F$61</definedName>
    <definedName name="TP2.1_Protect">'[7]P2.1'!$F$28:$G$37,'[7]P2.1'!$F$40:$G$43,'[7]P2.1'!$F$7:$G$26</definedName>
    <definedName name="version">[8]Инструкция!$B$3</definedName>
    <definedName name="БазовыйПериод">[7]Заголовок!$B$15</definedName>
    <definedName name="в23ё">[0]!в23ё</definedName>
    <definedName name="вв">[0]!вв</definedName>
    <definedName name="второй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й">[0]!й</definedName>
    <definedName name="йй">[0]!йй</definedName>
    <definedName name="ке">[0]!ке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?prefix?">"T2"</definedName>
    <definedName name="Лист21?prefix?">"T108"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ым">[0]!мым</definedName>
    <definedName name="_xlnm.Print_Area" localSheetId="0">Потери!$A$1:$G$103</definedName>
    <definedName name="первый">#REF!</definedName>
    <definedName name="ПериодРегулирования">[7]Заголовок!$B$14</definedName>
    <definedName name="Периоды_18_2">'[7]18.2'!#REF!</definedName>
    <definedName name="ПоследнийГод">[7]Заголовок!$B$16</definedName>
    <definedName name="прил1.2">[0]!прил1.2</definedName>
    <definedName name="Прилож3">[0]!Прилож3</definedName>
    <definedName name="Приложение8">[0]!Приложение8</definedName>
    <definedName name="р">[0]!р</definedName>
    <definedName name="с">[0]!с</definedName>
    <definedName name="сс">[0]!сс</definedName>
    <definedName name="сссс">[0]!сссс</definedName>
    <definedName name="ссы">[0]!ссы</definedName>
    <definedName name="ссы2">[0]!ссы2</definedName>
    <definedName name="тар">[0]!тар</definedName>
    <definedName name="ТАР2">[0]!ТАР2</definedName>
    <definedName name="Тариф3">[0]!Тариф3</definedName>
    <definedName name="третий">#REF!</definedName>
    <definedName name="у">[0]!у</definedName>
    <definedName name="ц">[0]!ц</definedName>
    <definedName name="ц.">[0]!ц.</definedName>
    <definedName name="цу">[0]!цу</definedName>
    <definedName name="четвертый">#REF!</definedName>
    <definedName name="ъ">[0]!ъ</definedName>
    <definedName name="ыв">[0]!ыв</definedName>
    <definedName name="ыыыы">[0]!ыыыы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1" i="1" l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3" i="1"/>
  <c r="E163" i="1"/>
  <c r="G162" i="1"/>
  <c r="E162" i="1"/>
  <c r="G161" i="1"/>
  <c r="E161" i="1"/>
  <c r="E172" i="1" s="1"/>
  <c r="G160" i="1"/>
  <c r="E160" i="1"/>
  <c r="F159" i="1"/>
  <c r="F158" i="1"/>
  <c r="F157" i="1"/>
  <c r="F156" i="1"/>
  <c r="F155" i="1"/>
  <c r="F154" i="1"/>
  <c r="F153" i="1"/>
  <c r="F152" i="1"/>
  <c r="F151" i="1"/>
  <c r="F150" i="1"/>
  <c r="G149" i="1"/>
  <c r="E149" i="1"/>
  <c r="F148" i="1"/>
  <c r="F147" i="1"/>
  <c r="F146" i="1"/>
  <c r="F145" i="1"/>
  <c r="F144" i="1"/>
  <c r="F143" i="1"/>
  <c r="F142" i="1"/>
  <c r="F141" i="1"/>
  <c r="F140" i="1"/>
  <c r="F139" i="1"/>
  <c r="G138" i="1"/>
  <c r="E138" i="1"/>
  <c r="F137" i="1"/>
  <c r="F136" i="1"/>
  <c r="F135" i="1"/>
  <c r="F134" i="1"/>
  <c r="F133" i="1"/>
  <c r="F132" i="1"/>
  <c r="F131" i="1"/>
  <c r="F130" i="1"/>
  <c r="F129" i="1"/>
  <c r="F128" i="1"/>
  <c r="G127" i="1"/>
  <c r="E127" i="1"/>
  <c r="F126" i="1"/>
  <c r="F125" i="1"/>
  <c r="F124" i="1"/>
  <c r="F123" i="1"/>
  <c r="F122" i="1"/>
  <c r="F121" i="1"/>
  <c r="F120" i="1"/>
  <c r="F119" i="1"/>
  <c r="F118" i="1"/>
  <c r="F117" i="1"/>
  <c r="G116" i="1"/>
  <c r="E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0" i="1"/>
  <c r="F99" i="1"/>
  <c r="F98" i="1"/>
  <c r="F97" i="1"/>
  <c r="F96" i="1"/>
  <c r="F95" i="1"/>
  <c r="G94" i="1"/>
  <c r="E94" i="1"/>
  <c r="F93" i="1"/>
  <c r="F92" i="1"/>
  <c r="F91" i="1"/>
  <c r="F90" i="1"/>
  <c r="F89" i="1"/>
  <c r="F88" i="1"/>
  <c r="F87" i="1"/>
  <c r="F86" i="1"/>
  <c r="F85" i="1"/>
  <c r="F84" i="1"/>
  <c r="G83" i="1"/>
  <c r="E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G69" i="1"/>
  <c r="E69" i="1"/>
  <c r="F68" i="1"/>
  <c r="F67" i="1"/>
  <c r="F66" i="1"/>
  <c r="F65" i="1"/>
  <c r="F64" i="1"/>
  <c r="F63" i="1"/>
  <c r="F62" i="1"/>
  <c r="F61" i="1"/>
  <c r="F60" i="1"/>
  <c r="G59" i="1"/>
  <c r="E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G40" i="1"/>
  <c r="E40" i="1"/>
  <c r="F39" i="1"/>
  <c r="F38" i="1"/>
  <c r="F37" i="1"/>
  <c r="F36" i="1"/>
  <c r="F35" i="1"/>
  <c r="F34" i="1"/>
  <c r="F33" i="1"/>
  <c r="F32" i="1"/>
  <c r="F31" i="1"/>
  <c r="F30" i="1"/>
  <c r="F29" i="1"/>
  <c r="F28" i="1"/>
  <c r="G27" i="1"/>
  <c r="E27" i="1"/>
  <c r="F26" i="1"/>
  <c r="F25" i="1"/>
  <c r="F24" i="1"/>
  <c r="F23" i="1"/>
  <c r="F22" i="1"/>
  <c r="F21" i="1"/>
  <c r="F20" i="1"/>
  <c r="F19" i="1"/>
  <c r="F18" i="1"/>
  <c r="F17" i="1"/>
  <c r="F16" i="1"/>
  <c r="C16" i="1"/>
  <c r="C28" i="1" s="1"/>
  <c r="C41" i="1" s="1"/>
  <c r="C60" i="1" s="1"/>
  <c r="C70" i="1" s="1"/>
  <c r="C84" i="1" s="1"/>
  <c r="C95" i="1" s="1"/>
  <c r="C117" i="1" s="1"/>
  <c r="C128" i="1" s="1"/>
  <c r="C139" i="1" s="1"/>
  <c r="C150" i="1" s="1"/>
  <c r="C161" i="1" s="1"/>
  <c r="G15" i="1"/>
  <c r="G172" i="1" s="1"/>
  <c r="E15" i="1"/>
  <c r="F14" i="1"/>
  <c r="F13" i="1"/>
  <c r="F12" i="1"/>
  <c r="F11" i="1"/>
  <c r="F10" i="1"/>
  <c r="F9" i="1"/>
  <c r="F8" i="1"/>
  <c r="F7" i="1"/>
  <c r="F6" i="1"/>
  <c r="F5" i="1"/>
  <c r="F4" i="1"/>
  <c r="I26" i="1" l="1"/>
</calcChain>
</file>

<file path=xl/sharedStrings.xml><?xml version="1.0" encoding="utf-8"?>
<sst xmlns="http://schemas.openxmlformats.org/spreadsheetml/2006/main" count="291" uniqueCount="148">
  <si>
    <t>Реестр счетов-фактур на оплату потерь  ООО "ЮГ-ЭНЕРГОСЕТЬ" за 2020 год.</t>
  </si>
  <si>
    <t>№ п/п</t>
  </si>
  <si>
    <t>месяц</t>
  </si>
  <si>
    <t>продавец</t>
  </si>
  <si>
    <t>№ и дата сч.фактуры</t>
  </si>
  <si>
    <t>кол-во, кВтч</t>
  </si>
  <si>
    <t>цена за ед.</t>
  </si>
  <si>
    <t>стоимость, руб.</t>
  </si>
  <si>
    <t>если на упрощенке указывается с НДС</t>
  </si>
  <si>
    <t>январь</t>
  </si>
  <si>
    <t>Армавирский филиал  ПАО "ТНС энерго Кубань"</t>
  </si>
  <si>
    <t>0301/118/01 от 31.01.2020</t>
  </si>
  <si>
    <t>Ейский филиал ПАО "ТНС энерго Кубань"</t>
  </si>
  <si>
    <t>0503/909/01 от 31.01.2020</t>
  </si>
  <si>
    <t>Адыгейский филиал ПАО "ТНС энерго Кубань" (2101)</t>
  </si>
  <si>
    <t>0404/1043/01 от 31.01.2020</t>
  </si>
  <si>
    <t>Адыгейский филиал ПАО "ТНС энерго Кубань" (324)</t>
  </si>
  <si>
    <t>0405/339/01 от 31.01.2020</t>
  </si>
  <si>
    <t>АО "НЭСК" "Усть-Лабинскэнергосбыт" (1042)</t>
  </si>
  <si>
    <t>2239/27/К от 31.01.2020</t>
  </si>
  <si>
    <t>АО "НЭСК" "Новороссийскэнергосбыт" (5828)</t>
  </si>
  <si>
    <t>9976/19/К от 31.01.2020</t>
  </si>
  <si>
    <t>АО "НЭСК" "Анапаэнергосбыт" (4877)</t>
  </si>
  <si>
    <t>221821/03/К от 31.01.2020</t>
  </si>
  <si>
    <t>АО "НЭСК" "Геленджикэнергосбыт" (5275)</t>
  </si>
  <si>
    <t>7703/07/К от 31.01.2020</t>
  </si>
  <si>
    <t>АО "НЭСК" "Армавирэнергосбыт" (1639)</t>
  </si>
  <si>
    <t>3663/05/К от 31.01.2020</t>
  </si>
  <si>
    <t>АО "НЭСК" "Армавирэнергосбыт" (1640)</t>
  </si>
  <si>
    <t>3664/05/К от 31.01.2020</t>
  </si>
  <si>
    <t>АО "НЭСК" "Армавирэнергосбыт" (1641)</t>
  </si>
  <si>
    <t>3665/05/К от 31.01.2020</t>
  </si>
  <si>
    <t>Итого:</t>
  </si>
  <si>
    <t>февраль</t>
  </si>
  <si>
    <t>0301/478/01 от 29.02.2020</t>
  </si>
  <si>
    <t>0503/1855/01 от 29.02.2020</t>
  </si>
  <si>
    <t>0404/2127/01 от29.02.2020</t>
  </si>
  <si>
    <t>0405/2513/01 от 29.09.2020</t>
  </si>
  <si>
    <t>4602/27/К от 29.02.2020</t>
  </si>
  <si>
    <t>21224/19/К от 29.02.2020</t>
  </si>
  <si>
    <t>227855/03/К от 29.02.2020</t>
  </si>
  <si>
    <t>15847/07/К от 29.02.2020</t>
  </si>
  <si>
    <t>8502/05/К от 29.02.2020</t>
  </si>
  <si>
    <t>8505/05/К от 29.02.2020</t>
  </si>
  <si>
    <t>8504/05/К от 29.02.2020</t>
  </si>
  <si>
    <t>март</t>
  </si>
  <si>
    <t>0301/593/01 от 31.03.2020</t>
  </si>
  <si>
    <t>0503/2734/01 от 31.03.2020</t>
  </si>
  <si>
    <t>0404/3277/01 от 31.03.2020</t>
  </si>
  <si>
    <t>0405/4694/01 от 31.03.2020</t>
  </si>
  <si>
    <t>коррект. 0405/149/18 от 31.03.2020</t>
  </si>
  <si>
    <t>6792/27/К от 31.03.2020</t>
  </si>
  <si>
    <t>32769/19/К от 31.03.2020</t>
  </si>
  <si>
    <t>233464/03/К от 31.03.2020</t>
  </si>
  <si>
    <t>23873/07/К от 31.03.2020</t>
  </si>
  <si>
    <t>12678/05/К от 31.03.2020</t>
  </si>
  <si>
    <t>12679/05/К от 31.03.2020</t>
  </si>
  <si>
    <t>12680/05/К от 31.03.2020</t>
  </si>
  <si>
    <t>апрель</t>
  </si>
  <si>
    <t>0301/818/01 от 30.04.2020</t>
  </si>
  <si>
    <t>0503/3615/01 от 30.04.2020</t>
  </si>
  <si>
    <t>0404/4250/01 от 30.04.2020</t>
  </si>
  <si>
    <t>0405/6824/01 от 30.04.2020</t>
  </si>
  <si>
    <t>9028/27/К от 30.04.2020</t>
  </si>
  <si>
    <t>42461/19/К от 30.04.2020</t>
  </si>
  <si>
    <t>23901/03/К от 30.04.2020</t>
  </si>
  <si>
    <t>33883/07/К от 30.04.2020</t>
  </si>
  <si>
    <t>16782/05/К от 30.04.2020</t>
  </si>
  <si>
    <t>коррект. 15134/05/К от 30.04.2020</t>
  </si>
  <si>
    <t>коррект. 15133/05/К от 30.04.2020</t>
  </si>
  <si>
    <t>коррект. 15135/05/К от 30.04.2020</t>
  </si>
  <si>
    <t>коррект. 15136/05/К от 30.04.2020</t>
  </si>
  <si>
    <t>коррект. 15137/05/К от 30.04.2020</t>
  </si>
  <si>
    <t>коррект. 15138/05/К от 30.04.2020</t>
  </si>
  <si>
    <t>коррект. 15139/05/К от 30.04.2020</t>
  </si>
  <si>
    <t>коррект. 15140/05/К от 30.04.2020</t>
  </si>
  <si>
    <t>коррект. 15141/05/К от 30.04.2020</t>
  </si>
  <si>
    <t>май</t>
  </si>
  <si>
    <t>0301/1045/01 от 31.05.2020</t>
  </si>
  <si>
    <t>0503/4524/01 от 30.04.2020</t>
  </si>
  <si>
    <t>0404/5325/01 от 31.05.2020</t>
  </si>
  <si>
    <t>0405/8714/01 от 31.05.2020</t>
  </si>
  <si>
    <t>11196/27/К от 31.05.2020</t>
  </si>
  <si>
    <t>53012/19/К от 31.05.2020</t>
  </si>
  <si>
    <t>24344/03/К от 31.05.2020</t>
  </si>
  <si>
    <t>44403/07/К от 31.05.2020</t>
  </si>
  <si>
    <t>20671/05/К от 31.05.2020</t>
  </si>
  <si>
    <t>июнь</t>
  </si>
  <si>
    <t>0301/1281/01 от 30.06.2020</t>
  </si>
  <si>
    <t>0503/5464/01 от 30.06.2020</t>
  </si>
  <si>
    <t>0404/6485/01 от 30.06.2020</t>
  </si>
  <si>
    <t>0405/12467/01 от 30.06.2020</t>
  </si>
  <si>
    <t>13402//27/К от 30.06.2020</t>
  </si>
  <si>
    <t>63659/19/К от 30.06.2020</t>
  </si>
  <si>
    <t>251425/03/К от 30.06.2020</t>
  </si>
  <si>
    <t>52319/07/К от 30.06.2020</t>
  </si>
  <si>
    <t>коррект. 26100/05/К от 30.06.2020</t>
  </si>
  <si>
    <t>коррект. 24175/05/К от 30.06.2020</t>
  </si>
  <si>
    <t>коррект. 24176/05/К от 30.06.2020</t>
  </si>
  <si>
    <t>коррект. 24881/05/К от 30.06.2020</t>
  </si>
  <si>
    <t>24777/05/К от 30.06.2020</t>
  </si>
  <si>
    <t>июль</t>
  </si>
  <si>
    <t>0301/1513/01 от 31.07.2020</t>
  </si>
  <si>
    <t>0503/6395/01 от 31.07.2020</t>
  </si>
  <si>
    <t>0405/12754/01 от 31.07.2020</t>
  </si>
  <si>
    <t>15726/27/К от 31.07.2020</t>
  </si>
  <si>
    <t>74386/19/К от 31.07.2020</t>
  </si>
  <si>
    <t>258322/03/К от 31.07.2020</t>
  </si>
  <si>
    <t>60981/07/К от 31.07.2020</t>
  </si>
  <si>
    <t>29084/05/К от 31.07.2020</t>
  </si>
  <si>
    <t xml:space="preserve">Новороссийский ПУ ПАО "ТНС энерго Кубань" </t>
  </si>
  <si>
    <t>0104/5239/01 от 31.07.2020</t>
  </si>
  <si>
    <t>август</t>
  </si>
  <si>
    <t>0301/1755/01 от 31.08.2020</t>
  </si>
  <si>
    <t>0503/7337/01 от 31.08.2020</t>
  </si>
  <si>
    <t>0301/3/18 от 31.08.2020(корректировка)</t>
  </si>
  <si>
    <t>0405/15239/01 от 31.08.2020</t>
  </si>
  <si>
    <t>18125/27/К от 31.08.2020</t>
  </si>
  <si>
    <t>85164/19/К от 31.08.2020</t>
  </si>
  <si>
    <t>266760/03/К от 31.08.2020 (корректировка)</t>
  </si>
  <si>
    <t>266761/03/К от 31.08.2020</t>
  </si>
  <si>
    <t>70184/07/К от 31.08.2020</t>
  </si>
  <si>
    <t>33784/05/К от 31.08.2020</t>
  </si>
  <si>
    <t>Новороссийский ПУ ПАО "ТНС энерго Кубань" (1421)</t>
  </si>
  <si>
    <t>0104/6092/01 от 31.08.2020</t>
  </si>
  <si>
    <t>0104/150/18 от 31.08.2020(корректировка)</t>
  </si>
  <si>
    <t>0104/6091/01 от 31.08.2020</t>
  </si>
  <si>
    <t>0104/6090/01 от 31.08.2020</t>
  </si>
  <si>
    <t>0104/6097/01 от 31.08.2020</t>
  </si>
  <si>
    <t>0104/6098/01 от 31.08.2020</t>
  </si>
  <si>
    <t>0104/6099/01 от 31.08.2020</t>
  </si>
  <si>
    <t>0104/6095/01 от 31.08.2020</t>
  </si>
  <si>
    <t>0104/6094/01 от 31.08.2020</t>
  </si>
  <si>
    <t>0104/6093/01 от 31.08.2020</t>
  </si>
  <si>
    <t>0104/6096/01 от 31.08.2020</t>
  </si>
  <si>
    <t>сентябрь</t>
  </si>
  <si>
    <t>0301/1981/01 от 30.09.2020</t>
  </si>
  <si>
    <t>0503/8269/01 от 30.09.2020</t>
  </si>
  <si>
    <t>0404/9614/01 от 30.09.2020</t>
  </si>
  <si>
    <t>0405/17254/01 от 30.09.2020</t>
  </si>
  <si>
    <t>273766/03/К от 30.09.2020</t>
  </si>
  <si>
    <t>96173/19/К от 30.09.2020</t>
  </si>
  <si>
    <t>78904/07/К от 30.09.2020</t>
  </si>
  <si>
    <t>38257/05/К от 30.09.2020</t>
  </si>
  <si>
    <t xml:space="preserve">октябрь </t>
  </si>
  <si>
    <t>ноябрь</t>
  </si>
  <si>
    <t>декабрь</t>
  </si>
  <si>
    <t>Новороссийский ПУ ПАО "ТНС энерго Кубань" (2101)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</si>
</sst>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/>
    </xf>
    <xf numFmtId="2" fontId="3" fillId="2" borderId="23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4" fontId="1" fillId="2" borderId="26" xfId="0" applyNumberFormat="1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4" fontId="1" fillId="2" borderId="28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horizontal="center" vertical="center"/>
    </xf>
    <xf numFmtId="2" fontId="3" fillId="2" borderId="30" xfId="0" applyNumberFormat="1" applyFont="1" applyFill="1" applyBorder="1" applyAlignment="1">
      <alignment horizontal="center" vertical="center"/>
    </xf>
    <xf numFmtId="4" fontId="3" fillId="2" borderId="30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4" xfId="0" applyFont="1" applyBorder="1" applyAlignment="1">
      <alignment horizontal="center" vertical="center"/>
    </xf>
    <xf numFmtId="4" fontId="1" fillId="2" borderId="16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4" xfId="0" applyFont="1" applyBorder="1"/>
    <xf numFmtId="4" fontId="1" fillId="2" borderId="24" xfId="0" applyNumberFormat="1" applyFont="1" applyFill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2" fontId="3" fillId="2" borderId="38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4" fontId="2" fillId="2" borderId="0" xfId="0" applyNumberFormat="1" applyFont="1" applyFill="1"/>
    <xf numFmtId="2" fontId="3" fillId="0" borderId="38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 vertical="center"/>
    </xf>
    <xf numFmtId="2" fontId="3" fillId="2" borderId="41" xfId="0" applyNumberFormat="1" applyFont="1" applyFill="1" applyBorder="1" applyAlignment="1">
      <alignment horizontal="center" vertical="center"/>
    </xf>
    <xf numFmtId="0" fontId="1" fillId="0" borderId="26" xfId="0" applyFont="1" applyBorder="1"/>
    <xf numFmtId="0" fontId="1" fillId="0" borderId="42" xfId="0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&#1054;%20&#1070;&#1043;-&#1069;&#1053;&#1045;&#1056;&#1043;&#1054;&#1057;&#1045;&#1058;&#1068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ZA\BIZNES\2001\FINICH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2;&#1086;&#1080;%20&#1076;&#1086;&#1082;&#1091;&#1084;&#1077;&#1085;&#1090;&#1099;/&#1043;&#1086;&#1088;&#1102;&#1085;&#1086;&#1074;&#1072;/&#1056;&#1040;&#1057;&#1063;&#1045;&#1058;%20&#1058;&#1040;&#1056;&#1048;&#1060;&#1054;&#1042;/&#1040;&#1069;&#1056;&#1054;&#1055;&#1054;&#1056;&#1058;%20&#1057;&#1054;&#1063;&#1048;/&#1052;&#1040;&#1057;%202014/&#1048;&#1055;%20&#1052;&#1080;&#1083;&#1072;&#1085;&#1086;&#1074;&#1080;&#1095;%20&#1076;&#1072;&#1085;&#1085;&#1099;&#1077;%20&#1087;&#1088;&#1077;&#1076;&#1087;&#1088;&#1080;&#1103;&#1090;&#1080;&#1103;/KOTEL.CALC.NVV.NET.3.23(v3.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%20(2)/ENERGY.KTL.LT.CALC.NVV.NET.3.23_(v5.1.9)%202017%20&#1058;&#1057;&#1050;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-&#1090;&#1099;%20&#1076;&#1080;&#1089;&#1082;%20D/&#1052;&#1086;&#1080;%20&#1076;&#1086;&#1082;&#1091;&#1084;&#1077;&#1085;&#1090;&#1099;/&#1043;&#1086;&#1088;&#1102;&#1085;&#1086;&#1074;&#1072;/&#1056;&#1040;&#1057;&#1063;&#1045;&#1058;%20&#1058;&#1040;&#1056;&#1048;&#1060;&#1054;&#1042;/&#1070;&#1043;&#1069;&#1053;&#1045;&#1056;&#1043;&#1054;&#1069;&#1050;&#1057;&#1055;&#1045;&#1056;&#1058;/&#1070;&#1075;&#1101;&#1085;&#1077;&#1088;&#1075;&#1086;&#1101;&#1082;&#1089;&#1087;&#1077;&#1088;&#1090;%202011/&#1058;&#1072;&#1088;&#1080;&#1092;%20&#1045;&#1048;&#1040;&#1057;/&#1045;&#1048;&#1040;&#1057;%20&#1050;&#1088;&#1072;&#1089;&#1085;&#1086;&#1076;&#1072;&#1088;&#1101;&#1082;&#1086;&#1085;&#1077;&#1092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haelsrv\disk%20t\Documents%20and%20Settings\Gorunova.REKDEPNEW\&#1052;&#1086;&#1080;%20&#1076;&#1086;&#1082;&#1091;&#1084;&#1077;&#1085;&#1090;&#1099;\&#1043;&#1086;&#1088;&#1102;&#1085;&#1086;&#1074;&#1072;\&#1056;&#1040;&#1057;&#1063;&#1045;&#1058;%20&#1058;&#1040;&#1056;&#1048;&#1060;&#1054;&#1042;\&#1069;&#1053;&#1045;&#1056;&#1043;&#1054;&#1057;&#1045;&#1056;&#1042;&#1048;&#1057;\&#1056;&#1040;&#1057;&#1063;&#1045;&#1058;%20&#1069;&#1053;&#1045;&#1056;&#1043;&#1054;&#1057;&#1045;&#1056;&#1042;&#1048;&#1057;%202008\&#1058;&#1040;&#1056;&#1048;&#1060;%20&#1045;&#1048;&#1040;&#1057;%20&#1069;&#1085;&#1077;&#1088;&#1075;&#1086;&#1089;&#1077;&#1088;&#1074;&#1080;&#1089;\&#1041;&#1088;&#1080;&#1089;-&#1041;&#1086;&#1089;&#1092;&#1086;&#1088;%20&#1045;&#1048;&#1040;&#105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&#1052;&#1086;&#1080;%20&#1076;&#1086;&#1082;&#1091;&#1084;&#1077;&#1085;&#1090;&#1099;\&#1043;&#1086;&#1088;&#1102;&#1085;&#1086;&#1074;&#1072;\&#1056;&#1040;&#1057;&#1063;&#1045;&#1058;%20&#1058;&#1040;&#1056;&#1048;&#1060;&#1054;&#1042;\&#1052;&#1040;&#1049;&#1050;&#1054;&#1055;&#1057;&#1050;&#1040;&#1071;%20&#1058;&#1069;&#1062;\&#1052;&#1040;&#1049;&#1050;&#1054;&#1055;&#1057;&#1050;&#1040;&#1071;%20&#1058;&#1069;&#1062;%202015\ENERGY.KTL.LT.CALC.NVV.N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5;&#1044;&#1045;&#1051;&#1067;%20&#1087;&#1077;&#1088;&#1077;&#1076;&#1072;&#1095;&#1072;%202015/PEREDACHA.2014(v1.0.2)%2014.03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ручка"/>
      <sheetName val="Потери"/>
      <sheetName val="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InputTI"/>
      <sheetName val="_FES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списки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2.Ê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HSHEET"/>
      <sheetName val="НВВ Затраты+"/>
      <sheetName val="modNVVZPlus"/>
      <sheetName val="Расчёт расходов долгосрочный"/>
      <sheetName val="modLongterm"/>
      <sheetName val="Расчёт расходов RAB"/>
      <sheetName val="modRAB"/>
      <sheetName val="Расчёт НВВ по RAB"/>
      <sheetName val="modNVVRAB"/>
      <sheetName val="Расшифровка расходов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UpdateStatus"/>
      <sheetName val="modUpdTemplMain"/>
      <sheetName val="modProv"/>
      <sheetName val="REESTR_ORG"/>
      <sheetName val="REESTR"/>
      <sheetName val="modSheetTitle"/>
      <sheetName val="modfrmMethod"/>
      <sheetName val="modApplyMethods"/>
      <sheetName val="modSheetCostsDetails"/>
    </sheetNames>
    <sheetDataSet>
      <sheetData sheetId="0" refreshError="1"/>
      <sheetData sheetId="1" refreshError="1"/>
      <sheetData sheetId="2" refreshError="1"/>
      <sheetData sheetId="3">
        <row r="5">
          <cell r="M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>
        <row r="8">
          <cell r="D8">
            <v>15739</v>
          </cell>
        </row>
      </sheetData>
      <sheetData sheetId="136" refreshError="1"/>
      <sheetData sheetId="13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/>
      <sheetData sheetId="263">
        <row r="8">
          <cell r="D8">
            <v>15739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/>
      <sheetData sheetId="266"/>
      <sheetData sheetId="267"/>
      <sheetData sheetId="268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>
        <row r="2">
          <cell r="A2">
            <v>0</v>
          </cell>
        </row>
      </sheetData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modCostsfeatBalance"/>
      <sheetName val="Инструкция"/>
      <sheetName val="Обновление"/>
      <sheetName val="Лог обновления"/>
      <sheetName val="TITLE"/>
      <sheetName val="CC"/>
      <sheetName val="CD"/>
      <sheetName val="CBYRAB"/>
      <sheetName val="NBYRAB"/>
      <sheetName val="P_1_16"/>
      <sheetName val="P_1_17"/>
      <sheetName val="P_1_17_1"/>
      <sheetName val="P_2_1"/>
      <sheetName val="P_2_2"/>
      <sheetName val="NBYL"/>
      <sheetName val="P_2_1_MOS"/>
      <sheetName val="P_2_2_MOS"/>
      <sheetName val="Титульный"/>
      <sheetName val="tech"/>
      <sheetName val="TECHSHEET"/>
      <sheetName val="Данные об организации"/>
      <sheetName val="Расчёт расходов"/>
      <sheetName val="modBasicRanges"/>
      <sheetName val="Расходы + Баланс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modfrmCheckInIsInProgress"/>
      <sheetName val="modOrgData"/>
      <sheetName val="modfrmDateChoose"/>
      <sheetName val="modAdditionalOrgData"/>
    </sheetNames>
    <sheetDataSet>
      <sheetData sheetId="0"/>
      <sheetData sheetId="1"/>
      <sheetData sheetId="2">
        <row r="3">
          <cell r="B3" t="str">
            <v>Версия 5.1.9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M5">
            <v>2011</v>
          </cell>
        </row>
        <row r="49">
          <cell r="F49" t="str">
            <v>353730, Краснодарский край, ст. Каневская, ул. Коммунаров, 39А</v>
          </cell>
        </row>
        <row r="50">
          <cell r="F50" t="str">
            <v>353730, Краснодарский край, ст. Каневская, ул. Коммунаров, 39А</v>
          </cell>
        </row>
        <row r="52">
          <cell r="F52" t="str">
            <v>Кривенченко Валерий Григорьевич</v>
          </cell>
        </row>
        <row r="53">
          <cell r="F53" t="str">
            <v>8(861)64-45-557</v>
          </cell>
        </row>
        <row r="55">
          <cell r="F55" t="str">
            <v>Иванова Анна Юрьевна</v>
          </cell>
        </row>
        <row r="56">
          <cell r="F56" t="str">
            <v>8(861)64-45-557</v>
          </cell>
        </row>
        <row r="58">
          <cell r="F58" t="str">
            <v>Белашева Олеся Николаевна</v>
          </cell>
        </row>
        <row r="59">
          <cell r="F59" t="str">
            <v>инженер</v>
          </cell>
        </row>
        <row r="60">
          <cell r="F60" t="str">
            <v>8(861)64-45-557</v>
          </cell>
        </row>
        <row r="61">
          <cell r="F61" t="str">
            <v>tihenergo@gmail.com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6">
          <cell r="AQ16">
            <v>356.09000000000003</v>
          </cell>
        </row>
      </sheetData>
      <sheetData sheetId="26">
        <row r="56">
          <cell r="AQ56">
            <v>2408.1715655207427</v>
          </cell>
        </row>
      </sheetData>
      <sheetData sheetId="27">
        <row r="86">
          <cell r="AQ86">
            <v>0</v>
          </cell>
        </row>
      </sheetData>
      <sheetData sheetId="28"/>
      <sheetData sheetId="29">
        <row r="53">
          <cell r="AW53">
            <v>0</v>
          </cell>
        </row>
      </sheetData>
      <sheetData sheetId="30">
        <row r="73">
          <cell r="AV73">
            <v>0</v>
          </cell>
        </row>
      </sheetData>
      <sheetData sheetId="31">
        <row r="25">
          <cell r="C25">
            <v>2010</v>
          </cell>
        </row>
        <row r="38">
          <cell r="C38">
            <v>2010</v>
          </cell>
        </row>
        <row r="51">
          <cell r="C51">
            <v>2010</v>
          </cell>
        </row>
        <row r="64">
          <cell r="C64">
            <v>2010</v>
          </cell>
        </row>
        <row r="77">
          <cell r="C77">
            <v>2010</v>
          </cell>
        </row>
        <row r="90">
          <cell r="C90">
            <v>2010</v>
          </cell>
        </row>
        <row r="103">
          <cell r="C103">
            <v>2010</v>
          </cell>
        </row>
        <row r="116">
          <cell r="C116">
            <v>2010</v>
          </cell>
        </row>
        <row r="129">
          <cell r="C129">
            <v>2010</v>
          </cell>
        </row>
        <row r="142">
          <cell r="C142">
            <v>2010</v>
          </cell>
        </row>
        <row r="155">
          <cell r="C155">
            <v>2010</v>
          </cell>
        </row>
        <row r="168">
          <cell r="C168">
            <v>2010</v>
          </cell>
        </row>
        <row r="181">
          <cell r="C181">
            <v>2010</v>
          </cell>
        </row>
        <row r="194">
          <cell r="C194">
            <v>2010</v>
          </cell>
        </row>
        <row r="207">
          <cell r="C207">
            <v>2010</v>
          </cell>
        </row>
        <row r="220">
          <cell r="C220">
            <v>2010</v>
          </cell>
        </row>
        <row r="233">
          <cell r="C233">
            <v>2010</v>
          </cell>
        </row>
        <row r="246">
          <cell r="C246">
            <v>2010</v>
          </cell>
        </row>
        <row r="259">
          <cell r="C259">
            <v>2010</v>
          </cell>
        </row>
        <row r="272">
          <cell r="C272">
            <v>2010</v>
          </cell>
        </row>
        <row r="285">
          <cell r="C285">
            <v>2010</v>
          </cell>
        </row>
        <row r="298">
          <cell r="C298">
            <v>2010</v>
          </cell>
        </row>
        <row r="311">
          <cell r="C311">
            <v>2010</v>
          </cell>
        </row>
        <row r="324">
          <cell r="C324">
            <v>2010</v>
          </cell>
        </row>
        <row r="337">
          <cell r="C337">
            <v>2010</v>
          </cell>
        </row>
        <row r="350">
          <cell r="C350">
            <v>2010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  <row r="21">
          <cell r="D21" t="str">
            <v>ЗАО "КНПЗ-Краснодарэконефть"</v>
          </cell>
        </row>
        <row r="27">
          <cell r="F27" t="str">
            <v>Предложение регионального регулятора</v>
          </cell>
        </row>
      </sheetData>
      <sheetData sheetId="3"/>
      <sheetData sheetId="4"/>
      <sheetData sheetId="5">
        <row r="18">
          <cell r="H18">
            <v>5.4</v>
          </cell>
        </row>
        <row r="20">
          <cell r="F20">
            <v>49.1</v>
          </cell>
          <cell r="K20">
            <v>98.61</v>
          </cell>
          <cell r="U20">
            <v>104.58</v>
          </cell>
          <cell r="Z20">
            <v>104.7</v>
          </cell>
        </row>
        <row r="23">
          <cell r="F23">
            <v>0.08</v>
          </cell>
          <cell r="H23">
            <v>1.45</v>
          </cell>
          <cell r="K23">
            <v>0.13</v>
          </cell>
          <cell r="U23">
            <v>0.13</v>
          </cell>
          <cell r="Z23">
            <v>0.17</v>
          </cell>
        </row>
        <row r="25">
          <cell r="F25">
            <v>13.17</v>
          </cell>
          <cell r="K25">
            <v>31.74</v>
          </cell>
          <cell r="U25">
            <v>34.4</v>
          </cell>
          <cell r="Z25">
            <v>35.67</v>
          </cell>
        </row>
        <row r="27">
          <cell r="F27">
            <v>13.17</v>
          </cell>
          <cell r="H27">
            <v>3.95</v>
          </cell>
        </row>
        <row r="29">
          <cell r="F29">
            <v>33.5</v>
          </cell>
          <cell r="K29">
            <v>66.010000000000005</v>
          </cell>
          <cell r="U29">
            <v>68.81</v>
          </cell>
          <cell r="Z29">
            <v>67.55</v>
          </cell>
        </row>
      </sheetData>
      <sheetData sheetId="6">
        <row r="18">
          <cell r="H18">
            <v>0.62</v>
          </cell>
        </row>
        <row r="20">
          <cell r="F20">
            <v>5.61</v>
          </cell>
          <cell r="K20">
            <v>11.26</v>
          </cell>
          <cell r="U20">
            <v>11.8</v>
          </cell>
          <cell r="Z20">
            <v>11.95</v>
          </cell>
        </row>
        <row r="21">
          <cell r="F21">
            <v>0.27</v>
          </cell>
          <cell r="K21">
            <v>0.09</v>
          </cell>
          <cell r="U21">
            <v>0.14000000000000001</v>
          </cell>
          <cell r="Z21">
            <v>0.15</v>
          </cell>
        </row>
        <row r="23">
          <cell r="F23">
            <v>0.01</v>
          </cell>
          <cell r="H23">
            <v>0.17</v>
          </cell>
          <cell r="K23">
            <v>0.02</v>
          </cell>
          <cell r="U23">
            <v>0.01</v>
          </cell>
          <cell r="Z23">
            <v>0.02</v>
          </cell>
        </row>
        <row r="25">
          <cell r="F25">
            <v>1.5</v>
          </cell>
          <cell r="H25">
            <v>0.45</v>
          </cell>
          <cell r="K25">
            <v>3.63</v>
          </cell>
          <cell r="U25">
            <v>3.95</v>
          </cell>
          <cell r="Z25">
            <v>4.09</v>
          </cell>
        </row>
        <row r="27">
          <cell r="F27">
            <v>1.5</v>
          </cell>
          <cell r="H27">
            <v>0.45</v>
          </cell>
        </row>
        <row r="29">
          <cell r="F29">
            <v>3.82</v>
          </cell>
          <cell r="K29">
            <v>7.52</v>
          </cell>
          <cell r="U29">
            <v>7.7</v>
          </cell>
          <cell r="Z29">
            <v>7.69</v>
          </cell>
        </row>
      </sheetData>
      <sheetData sheetId="7"/>
      <sheetData sheetId="8">
        <row r="9">
          <cell r="F9">
            <v>2</v>
          </cell>
          <cell r="H9">
            <v>2</v>
          </cell>
          <cell r="I9">
            <v>2</v>
          </cell>
        </row>
        <row r="11">
          <cell r="F11">
            <v>2</v>
          </cell>
          <cell r="H11">
            <v>2</v>
          </cell>
          <cell r="I11">
            <v>2</v>
          </cell>
        </row>
        <row r="13">
          <cell r="F13">
            <v>1.18</v>
          </cell>
          <cell r="H13">
            <v>1.7</v>
          </cell>
          <cell r="I13">
            <v>1.7</v>
          </cell>
        </row>
        <row r="15">
          <cell r="F15">
            <v>59</v>
          </cell>
          <cell r="H15">
            <v>85</v>
          </cell>
          <cell r="I15">
            <v>85</v>
          </cell>
        </row>
        <row r="16">
          <cell r="F16">
            <v>1.18</v>
          </cell>
          <cell r="H16">
            <v>1.7</v>
          </cell>
          <cell r="I16">
            <v>1.7</v>
          </cell>
        </row>
        <row r="18">
          <cell r="F18">
            <v>4514.3999999999996</v>
          </cell>
          <cell r="H18">
            <v>6771.6</v>
          </cell>
          <cell r="I18">
            <v>3022</v>
          </cell>
        </row>
        <row r="19">
          <cell r="F19">
            <v>1.27</v>
          </cell>
          <cell r="H19">
            <v>1.27</v>
          </cell>
          <cell r="I19">
            <v>6</v>
          </cell>
        </row>
        <row r="20">
          <cell r="F20">
            <v>2.1237810000000001</v>
          </cell>
          <cell r="H20">
            <v>2.1381359999999998</v>
          </cell>
          <cell r="I20">
            <v>1.76</v>
          </cell>
        </row>
        <row r="23">
          <cell r="F23">
            <v>3.8323999999999998</v>
          </cell>
          <cell r="H23">
            <v>8.1912000000000003</v>
          </cell>
          <cell r="I23">
            <v>12.5</v>
          </cell>
        </row>
        <row r="26">
          <cell r="F26">
            <v>46.640900000000002</v>
          </cell>
          <cell r="H26">
            <v>46.16816</v>
          </cell>
          <cell r="I26">
            <v>75</v>
          </cell>
        </row>
        <row r="29">
          <cell r="I29">
            <v>15</v>
          </cell>
        </row>
        <row r="32">
          <cell r="F32">
            <v>25.0943</v>
          </cell>
          <cell r="H32">
            <v>3.2189950000000001</v>
          </cell>
          <cell r="I32">
            <v>33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9">
          <cell r="F9">
            <v>13689.74</v>
          </cell>
          <cell r="H9">
            <v>13393.99</v>
          </cell>
          <cell r="J9">
            <v>13393.99</v>
          </cell>
        </row>
        <row r="17">
          <cell r="F17">
            <v>2.37</v>
          </cell>
          <cell r="H17">
            <v>2.37</v>
          </cell>
          <cell r="J17">
            <v>2.37</v>
          </cell>
        </row>
        <row r="54">
          <cell r="F54">
            <v>5412.58</v>
          </cell>
          <cell r="H54">
            <v>13393.99</v>
          </cell>
        </row>
        <row r="62">
          <cell r="F62">
            <v>1.32</v>
          </cell>
          <cell r="H62">
            <v>2.37</v>
          </cell>
        </row>
        <row r="69">
          <cell r="F69">
            <v>9.4282000000000004</v>
          </cell>
          <cell r="H69">
            <v>7.1523000000000003</v>
          </cell>
          <cell r="I69">
            <v>6.6021349999999996</v>
          </cell>
          <cell r="J69">
            <v>6.6021349999999996</v>
          </cell>
          <cell r="K69">
            <v>6.6021349999999996</v>
          </cell>
          <cell r="L69">
            <v>6.6021349999999996</v>
          </cell>
          <cell r="M69">
            <v>6.6021349999999996</v>
          </cell>
        </row>
        <row r="72">
          <cell r="F72">
            <v>14.12</v>
          </cell>
          <cell r="H72">
            <v>14.12</v>
          </cell>
          <cell r="I72">
            <v>14.12</v>
          </cell>
          <cell r="J72">
            <v>14.12</v>
          </cell>
          <cell r="K72">
            <v>14.12</v>
          </cell>
          <cell r="L72">
            <v>14.12</v>
          </cell>
          <cell r="M72">
            <v>14.12</v>
          </cell>
        </row>
        <row r="77">
          <cell r="F77">
            <v>14.12</v>
          </cell>
          <cell r="H77">
            <v>14.12</v>
          </cell>
          <cell r="I77">
            <v>14.12</v>
          </cell>
          <cell r="J77">
            <v>14.12</v>
          </cell>
          <cell r="K77">
            <v>14.12</v>
          </cell>
          <cell r="L77">
            <v>14.12</v>
          </cell>
          <cell r="M77">
            <v>14.12</v>
          </cell>
        </row>
      </sheetData>
      <sheetData sheetId="10">
        <row r="19">
          <cell r="D19">
            <v>13396.36</v>
          </cell>
          <cell r="E19">
            <v>0</v>
          </cell>
          <cell r="F19">
            <v>0</v>
          </cell>
          <cell r="I19">
            <v>884.62</v>
          </cell>
        </row>
      </sheetData>
      <sheetData sheetId="11">
        <row r="8">
          <cell r="E8">
            <v>0</v>
          </cell>
          <cell r="F8">
            <v>1748.8081500706917</v>
          </cell>
          <cell r="G8">
            <v>0</v>
          </cell>
          <cell r="H8">
            <v>5172.7917349465934</v>
          </cell>
          <cell r="I8">
            <v>2271.6954654636197</v>
          </cell>
          <cell r="J8">
            <v>0</v>
          </cell>
        </row>
        <row r="9">
          <cell r="E9">
            <v>0</v>
          </cell>
          <cell r="F9">
            <v>1748.8081500706917</v>
          </cell>
          <cell r="G9">
            <v>0</v>
          </cell>
          <cell r="H9">
            <v>5172.7917349465934</v>
          </cell>
          <cell r="I9">
            <v>2271.6954654636197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401.6</v>
          </cell>
          <cell r="G15">
            <v>0</v>
          </cell>
          <cell r="H15">
            <v>3251.44</v>
          </cell>
          <cell r="I15">
            <v>149.35650916415787</v>
          </cell>
          <cell r="J15">
            <v>0</v>
          </cell>
        </row>
        <row r="16">
          <cell r="E16">
            <v>0</v>
          </cell>
          <cell r="F16">
            <v>401.6</v>
          </cell>
          <cell r="G16">
            <v>0</v>
          </cell>
          <cell r="H16">
            <v>3251.44</v>
          </cell>
          <cell r="I16">
            <v>149.35650916415787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22.964211367825925</v>
          </cell>
          <cell r="G22">
            <v>0</v>
          </cell>
          <cell r="H22">
            <v>62.856580481169701</v>
          </cell>
          <cell r="I22">
            <v>6.5746712723959417</v>
          </cell>
          <cell r="J22">
            <v>0</v>
          </cell>
        </row>
        <row r="23">
          <cell r="E23">
            <v>0</v>
          </cell>
          <cell r="F23">
            <v>2150.4081500706916</v>
          </cell>
          <cell r="G23">
            <v>0</v>
          </cell>
          <cell r="H23">
            <v>8424.2317349465939</v>
          </cell>
          <cell r="I23">
            <v>2421.0519746277778</v>
          </cell>
          <cell r="J23">
            <v>0</v>
          </cell>
        </row>
        <row r="24">
          <cell r="E24">
            <v>0</v>
          </cell>
          <cell r="F24">
            <v>2150.4081500706916</v>
          </cell>
          <cell r="G24">
            <v>0</v>
          </cell>
          <cell r="H24">
            <v>8424.2317349465939</v>
          </cell>
          <cell r="I24">
            <v>2421.0519746277778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5.78</v>
          </cell>
          <cell r="F30">
            <v>11.15</v>
          </cell>
          <cell r="G30">
            <v>0</v>
          </cell>
          <cell r="H30">
            <v>11.65</v>
          </cell>
          <cell r="I30">
            <v>11.78</v>
          </cell>
          <cell r="J30">
            <v>0</v>
          </cell>
        </row>
        <row r="31">
          <cell r="E31">
            <v>0.44999999999999996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0.44999999999999996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16071.809791260772</v>
          </cell>
          <cell r="G35">
            <v>0</v>
          </cell>
          <cell r="H35">
            <v>60259.168347257466</v>
          </cell>
          <cell r="I35">
            <v>17126.853244395716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21.999060358779449</v>
          </cell>
          <cell r="G42">
            <v>0</v>
          </cell>
          <cell r="H42">
            <v>81.622243338306291</v>
          </cell>
          <cell r="I42">
            <v>23.455260362602004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 t="e">
            <v>#DIV/0!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8">
          <cell r="F8">
            <v>1160</v>
          </cell>
          <cell r="H8">
            <v>1435.1</v>
          </cell>
          <cell r="I8">
            <v>1435.1</v>
          </cell>
        </row>
        <row r="9">
          <cell r="F9">
            <v>1160</v>
          </cell>
          <cell r="H9">
            <v>1435.1</v>
          </cell>
          <cell r="I9">
            <v>1435.1</v>
          </cell>
        </row>
        <row r="10">
          <cell r="F10">
            <v>1160</v>
          </cell>
          <cell r="H10">
            <v>1435.1</v>
          </cell>
          <cell r="I10">
            <v>1435.1</v>
          </cell>
        </row>
      </sheetData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  <cell r="K8" t="str">
            <v>Сводный по региону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  <sheetName val="TEHSHEET"/>
    </sheetNames>
    <sheetDataSet>
      <sheetData sheetId="0"/>
      <sheetData sheetId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/>
      <sheetData sheetId="3"/>
      <sheetData sheetId="4">
        <row r="12">
          <cell r="R12">
            <v>9.9999999999999994E-37</v>
          </cell>
          <cell r="S12">
            <v>0</v>
          </cell>
          <cell r="T12">
            <v>0</v>
          </cell>
          <cell r="W12">
            <v>9.9999999999999994E-37</v>
          </cell>
          <cell r="X12">
            <v>0</v>
          </cell>
          <cell r="Y12">
            <v>0</v>
          </cell>
          <cell r="AB12">
            <v>9.9999999999999994E-37</v>
          </cell>
          <cell r="AC12">
            <v>0</v>
          </cell>
          <cell r="AD12">
            <v>0</v>
          </cell>
        </row>
        <row r="13">
          <cell r="Q13">
            <v>9.9999999999999994E-37</v>
          </cell>
          <cell r="R13">
            <v>9.9999999999999994E-37</v>
          </cell>
          <cell r="S13">
            <v>9.9999999999999994E-37</v>
          </cell>
          <cell r="T13">
            <v>0</v>
          </cell>
          <cell r="V13">
            <v>9.9999999999999994E-37</v>
          </cell>
          <cell r="W13">
            <v>9.9999999999999994E-37</v>
          </cell>
          <cell r="X13">
            <v>9.9999999999999994E-37</v>
          </cell>
          <cell r="Y13">
            <v>0</v>
          </cell>
          <cell r="AA13">
            <v>9.9999999999999994E-37</v>
          </cell>
          <cell r="AB13">
            <v>9.9999999999999994E-37</v>
          </cell>
          <cell r="AC13">
            <v>9.9999999999999994E-37</v>
          </cell>
          <cell r="AD13">
            <v>0</v>
          </cell>
        </row>
        <row r="14">
          <cell r="Q14">
            <v>9.9999999999999994E-37</v>
          </cell>
          <cell r="R14">
            <v>9.9999999999999994E-37</v>
          </cell>
          <cell r="S14">
            <v>9.9999999999999994E-37</v>
          </cell>
          <cell r="T14">
            <v>6.89</v>
          </cell>
          <cell r="V14">
            <v>9.9999999999999994E-37</v>
          </cell>
          <cell r="W14">
            <v>9.9999999999999994E-37</v>
          </cell>
          <cell r="X14">
            <v>9.9999999999999994E-37</v>
          </cell>
          <cell r="Y14">
            <v>6.89</v>
          </cell>
          <cell r="AA14">
            <v>9.9999999999999994E-37</v>
          </cell>
          <cell r="AB14">
            <v>9.9999999999999994E-37</v>
          </cell>
          <cell r="AC14">
            <v>9.9999999999999994E-37</v>
          </cell>
          <cell r="AD14">
            <v>6.8900000000000006</v>
          </cell>
        </row>
        <row r="17">
          <cell r="Q17">
            <v>9.9999999999999994E-12</v>
          </cell>
          <cell r="R17">
            <v>1E-10</v>
          </cell>
          <cell r="S17">
            <v>12.64</v>
          </cell>
          <cell r="T17">
            <v>0</v>
          </cell>
          <cell r="V17">
            <v>9.9999999999999994E-12</v>
          </cell>
          <cell r="W17">
            <v>1E-10</v>
          </cell>
          <cell r="X17">
            <v>12.64</v>
          </cell>
          <cell r="Y17">
            <v>0</v>
          </cell>
          <cell r="AA17">
            <v>9.9999999999999994E-12</v>
          </cell>
          <cell r="AB17">
            <v>1E-10</v>
          </cell>
          <cell r="AC17">
            <v>12.64</v>
          </cell>
          <cell r="AD17">
            <v>0</v>
          </cell>
        </row>
        <row r="20">
          <cell r="T20">
            <v>8.1950000000000003</v>
          </cell>
          <cell r="X20">
            <v>0</v>
          </cell>
          <cell r="Y20">
            <v>1E-14</v>
          </cell>
          <cell r="AC20">
            <v>0</v>
          </cell>
          <cell r="AD20">
            <v>1E-14</v>
          </cell>
        </row>
        <row r="22">
          <cell r="Q22">
            <v>1E-27</v>
          </cell>
          <cell r="R22">
            <v>9.9999999999999991E-22</v>
          </cell>
          <cell r="S22">
            <v>5.9249999999999998</v>
          </cell>
          <cell r="T22">
            <v>6.88</v>
          </cell>
          <cell r="V22">
            <v>1E-27</v>
          </cell>
          <cell r="W22">
            <v>9.9999999999999991E-22</v>
          </cell>
          <cell r="X22">
            <v>5.16</v>
          </cell>
          <cell r="Y22">
            <v>6.87</v>
          </cell>
          <cell r="AA22">
            <v>1E-27</v>
          </cell>
          <cell r="AB22">
            <v>9.9999999999999991E-22</v>
          </cell>
          <cell r="AC22">
            <v>5.41</v>
          </cell>
          <cell r="AD22">
            <v>6.8800000000000008</v>
          </cell>
        </row>
        <row r="26">
          <cell r="V26">
            <v>1E-27</v>
          </cell>
          <cell r="W26">
            <v>1E-27</v>
          </cell>
          <cell r="AA26">
            <v>1E-27</v>
          </cell>
          <cell r="AB26">
            <v>1E-27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  <cell r="E48">
            <v>1E-26</v>
          </cell>
          <cell r="F48">
            <v>1E-22</v>
          </cell>
          <cell r="G48">
            <v>5.41</v>
          </cell>
          <cell r="H48">
            <v>6.8800000000000008</v>
          </cell>
          <cell r="K48">
            <v>1E-27</v>
          </cell>
          <cell r="L48">
            <v>1E-26</v>
          </cell>
          <cell r="M48">
            <v>0.61757990867579915</v>
          </cell>
          <cell r="N48">
            <v>0.78538812785388135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7">
        <row r="10">
          <cell r="G10">
            <v>74.63</v>
          </cell>
          <cell r="H10">
            <v>415.44</v>
          </cell>
          <cell r="I10">
            <v>36.74</v>
          </cell>
        </row>
        <row r="12">
          <cell r="G12">
            <v>0</v>
          </cell>
          <cell r="H12">
            <v>968.5</v>
          </cell>
          <cell r="I12">
            <v>276.39999999999998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0">
          <cell r="G20">
            <v>35.97</v>
          </cell>
          <cell r="H20">
            <v>157.58000000000001</v>
          </cell>
          <cell r="I20">
            <v>44.56066118054401</v>
          </cell>
        </row>
        <row r="31">
          <cell r="G31">
            <v>15.2</v>
          </cell>
          <cell r="H31">
            <v>12.8</v>
          </cell>
        </row>
        <row r="34">
          <cell r="G34">
            <v>412.28</v>
          </cell>
          <cell r="H34">
            <v>1211.9099999999999</v>
          </cell>
          <cell r="I34">
            <v>298.10000000000002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Цеховые расходы</v>
          </cell>
          <cell r="G38">
            <v>265.32</v>
          </cell>
          <cell r="H38">
            <v>656.01</v>
          </cell>
          <cell r="I38">
            <v>150.06</v>
          </cell>
        </row>
        <row r="39">
          <cell r="B39" t="str">
            <v>Общехозяйственные расходы</v>
          </cell>
          <cell r="G39">
            <v>146.96</v>
          </cell>
          <cell r="H39">
            <v>555.9</v>
          </cell>
          <cell r="I39">
            <v>148.04</v>
          </cell>
        </row>
      </sheetData>
      <sheetData sheetId="8"/>
      <sheetData sheetId="9"/>
      <sheetData sheetId="10"/>
      <sheetData sheetId="11">
        <row r="6">
          <cell r="H6">
            <v>166.27112380800003</v>
          </cell>
          <cell r="I6">
            <v>587.99</v>
          </cell>
          <cell r="J6">
            <v>166.27112380800003</v>
          </cell>
        </row>
        <row r="8">
          <cell r="I8">
            <v>157.58000000000001</v>
          </cell>
          <cell r="J8">
            <v>44.56066118054401</v>
          </cell>
        </row>
        <row r="14">
          <cell r="H14">
            <v>41.94</v>
          </cell>
          <cell r="I14">
            <v>116.36</v>
          </cell>
          <cell r="J14">
            <v>41.94</v>
          </cell>
        </row>
        <row r="17">
          <cell r="H17">
            <v>313.14</v>
          </cell>
          <cell r="I17">
            <v>1383.94</v>
          </cell>
          <cell r="J17">
            <v>313.14</v>
          </cell>
        </row>
        <row r="19">
          <cell r="H19">
            <v>150.06</v>
          </cell>
          <cell r="I19">
            <v>656.01</v>
          </cell>
          <cell r="J19">
            <v>150.06</v>
          </cell>
        </row>
        <row r="28">
          <cell r="I28">
            <v>12.8</v>
          </cell>
        </row>
        <row r="32">
          <cell r="H32">
            <v>148.04</v>
          </cell>
          <cell r="I32">
            <v>555.9</v>
          </cell>
          <cell r="J32">
            <v>148.04</v>
          </cell>
        </row>
        <row r="52">
          <cell r="H52">
            <v>0</v>
          </cell>
          <cell r="I52">
            <v>12.030000000000001</v>
          </cell>
          <cell r="J52">
            <v>12.290000000000001</v>
          </cell>
        </row>
        <row r="56">
          <cell r="J56">
            <v>0</v>
          </cell>
        </row>
        <row r="57">
          <cell r="J57">
            <v>0</v>
          </cell>
        </row>
        <row r="60">
          <cell r="H60">
            <v>95.584699999999998</v>
          </cell>
          <cell r="I60">
            <v>84.91</v>
          </cell>
          <cell r="J60">
            <v>159.11000000000001</v>
          </cell>
        </row>
        <row r="62">
          <cell r="H62">
            <v>0</v>
          </cell>
          <cell r="I62">
            <v>0</v>
          </cell>
          <cell r="J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</row>
        <row r="64">
          <cell r="H64">
            <v>85.362499999999997</v>
          </cell>
          <cell r="I64">
            <v>71.95</v>
          </cell>
          <cell r="J64">
            <v>146.15</v>
          </cell>
        </row>
        <row r="65">
          <cell r="H65">
            <v>10.222200000000001</v>
          </cell>
          <cell r="I65">
            <v>12.96</v>
          </cell>
          <cell r="J65">
            <v>12.96</v>
          </cell>
        </row>
      </sheetData>
      <sheetData sheetId="12"/>
      <sheetData sheetId="13"/>
      <sheetData sheetId="14">
        <row r="17">
          <cell r="G17">
            <v>20</v>
          </cell>
          <cell r="H17">
            <v>116</v>
          </cell>
          <cell r="I17">
            <v>32.9</v>
          </cell>
        </row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32">
          <cell r="G32">
            <v>20</v>
          </cell>
          <cell r="H32">
            <v>116</v>
          </cell>
          <cell r="I32">
            <v>32.9</v>
          </cell>
        </row>
        <row r="35">
          <cell r="G35">
            <v>4.8</v>
          </cell>
          <cell r="H35">
            <v>27.84</v>
          </cell>
          <cell r="I35">
            <v>10.39</v>
          </cell>
        </row>
        <row r="40">
          <cell r="G40">
            <v>15.2</v>
          </cell>
          <cell r="H40">
            <v>12.8</v>
          </cell>
          <cell r="I40">
            <v>9.83</v>
          </cell>
        </row>
        <row r="48">
          <cell r="B48" t="str">
            <v>Сбор на содержание милиции</v>
          </cell>
        </row>
        <row r="56">
          <cell r="G56">
            <v>33.89</v>
          </cell>
          <cell r="H56">
            <v>132.72999999999999</v>
          </cell>
          <cell r="I56">
            <v>49.029760000000003</v>
          </cell>
        </row>
        <row r="57">
          <cell r="G57">
            <v>6.11</v>
          </cell>
          <cell r="H57">
            <v>23.91</v>
          </cell>
          <cell r="I57">
            <v>4.0902399999999997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35">
          <cell r="F35">
            <v>110</v>
          </cell>
        </row>
        <row r="36">
          <cell r="F36">
            <v>470</v>
          </cell>
        </row>
        <row r="37">
          <cell r="F37">
            <v>350</v>
          </cell>
          <cell r="G37">
            <v>5.3</v>
          </cell>
        </row>
        <row r="40">
          <cell r="F40">
            <v>260</v>
          </cell>
        </row>
        <row r="41">
          <cell r="F41">
            <v>220</v>
          </cell>
        </row>
        <row r="42">
          <cell r="F42">
            <v>150</v>
          </cell>
        </row>
        <row r="43">
          <cell r="F43">
            <v>270</v>
          </cell>
          <cell r="G43">
            <v>4.8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CHSHEET"/>
      <sheetName val="Расчёт расходов"/>
      <sheetName val="modBasicRanges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CommonProv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</sheetNames>
    <sheetDataSet>
      <sheetData sheetId="0">
        <row r="3">
          <cell r="B3" t="str">
            <v>Версия 5.1.7</v>
          </cell>
        </row>
      </sheetData>
      <sheetData sheetId="1"/>
      <sheetData sheetId="2"/>
      <sheetData sheetId="3"/>
      <sheetData sheetId="4"/>
      <sheetData sheetId="5">
        <row r="1">
          <cell r="A1" t="str">
            <v>Алтайский край</v>
          </cell>
        </row>
        <row r="2">
          <cell r="A2" t="str">
            <v>Амурская область</v>
          </cell>
        </row>
        <row r="3">
          <cell r="A3" t="str">
            <v>Архангельская область</v>
          </cell>
        </row>
        <row r="4">
          <cell r="A4" t="str">
            <v>Астраханская область</v>
          </cell>
        </row>
        <row r="5">
          <cell r="A5" t="str">
            <v>Белгородская область</v>
          </cell>
        </row>
        <row r="6">
          <cell r="A6" t="str">
            <v>Брянская область</v>
          </cell>
        </row>
        <row r="7">
          <cell r="A7" t="str">
            <v>Владимирская область</v>
          </cell>
        </row>
        <row r="8">
          <cell r="A8" t="str">
            <v>Волгоградская область</v>
          </cell>
        </row>
        <row r="9">
          <cell r="A9" t="str">
            <v>Вологодская область</v>
          </cell>
        </row>
        <row r="10">
          <cell r="A10" t="str">
            <v>Воронежская область</v>
          </cell>
        </row>
        <row r="11">
          <cell r="A11" t="str">
            <v>г. Москва</v>
          </cell>
        </row>
        <row r="12">
          <cell r="A12" t="str">
            <v>г.Байконур</v>
          </cell>
        </row>
        <row r="13">
          <cell r="A13" t="str">
            <v>г.Санкт-Петербург</v>
          </cell>
        </row>
        <row r="14">
          <cell r="A14" t="str">
            <v>Еврейская автономная область</v>
          </cell>
        </row>
        <row r="15">
          <cell r="A15" t="str">
            <v>Забайкальский край</v>
          </cell>
        </row>
        <row r="16">
          <cell r="A16" t="str">
            <v>Ивановская область</v>
          </cell>
        </row>
        <row r="17">
          <cell r="A17" t="str">
            <v>Иркутская область</v>
          </cell>
        </row>
        <row r="18">
          <cell r="A18" t="str">
            <v>Кабардино-Балкарская республика</v>
          </cell>
        </row>
        <row r="19">
          <cell r="A19" t="str">
            <v>Калининградская область</v>
          </cell>
        </row>
        <row r="20">
          <cell r="A20" t="str">
            <v>Калужская область</v>
          </cell>
        </row>
        <row r="21">
          <cell r="A21" t="str">
            <v>Камчатский край</v>
          </cell>
        </row>
        <row r="22">
          <cell r="A22" t="str">
            <v>Карачаево-Черкесская республика</v>
          </cell>
        </row>
        <row r="23">
          <cell r="A23" t="str">
            <v>Кемеровская область</v>
          </cell>
        </row>
        <row r="24">
          <cell r="A24" t="str">
            <v>Кировская область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Пермский край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Саратовская область</v>
          </cell>
        </row>
        <row r="66">
          <cell r="A66" t="str">
            <v>Сахалинская область</v>
          </cell>
        </row>
        <row r="67">
          <cell r="A67" t="str">
            <v>Свердловская область</v>
          </cell>
        </row>
        <row r="68">
          <cell r="A68" t="str">
            <v>Смоленская область</v>
          </cell>
        </row>
        <row r="69">
          <cell r="A69" t="str">
            <v>Ставропольский край</v>
          </cell>
        </row>
        <row r="70">
          <cell r="A70" t="str">
            <v>Тамбовская область</v>
          </cell>
        </row>
        <row r="71">
          <cell r="A71" t="str">
            <v>Тверская область</v>
          </cell>
        </row>
        <row r="72">
          <cell r="A72" t="str">
            <v>Томская область</v>
          </cell>
        </row>
        <row r="73">
          <cell r="A73" t="str">
            <v>Тульская область</v>
          </cell>
        </row>
        <row r="74">
          <cell r="A74" t="str">
            <v>Тюменская область</v>
          </cell>
        </row>
        <row r="75">
          <cell r="A75" t="str">
            <v>Удмуртская республика</v>
          </cell>
        </row>
        <row r="76">
          <cell r="A76" t="str">
            <v>Ульяновская область</v>
          </cell>
        </row>
        <row r="77">
          <cell r="A77" t="str">
            <v>Хабаровский край</v>
          </cell>
        </row>
        <row r="78">
          <cell r="A78" t="str">
            <v>Ханты-Мансийский автономный округ</v>
          </cell>
        </row>
        <row r="79">
          <cell r="A79" t="str">
            <v>Челябинская область</v>
          </cell>
        </row>
        <row r="80">
          <cell r="A80" t="str">
            <v>Чеченская республика</v>
          </cell>
        </row>
        <row r="81">
          <cell r="A81" t="str">
            <v>Чувашская республика</v>
          </cell>
        </row>
        <row r="82">
          <cell r="A82" t="str">
            <v>Чукотский автономный округ</v>
          </cell>
        </row>
        <row r="83">
          <cell r="A83" t="str">
            <v>Ямало-Ненецкий автономный округ</v>
          </cell>
        </row>
        <row r="84">
          <cell r="A84" t="str">
            <v>Ярославская область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Титульный"/>
      <sheetName val="Справочники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Расчет ВН1"/>
      <sheetName val="НВВ РСК 2013 (I полугодие)"/>
      <sheetName val="НВВ РСК 2013 (II полугодие)"/>
      <sheetName val="НВВ РСК 2013"/>
      <sheetName val="НВВ РСК 2014 (I полугодие)"/>
      <sheetName val="НВВ РСК 2014 (II полугодие)"/>
      <sheetName val="НВВ РСК 2014"/>
      <sheetName val="НВВ РСК последующие года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расх. по RAB (13-17)корр"/>
      <sheetName val="Расчет НВВ по RAB (13-17)корр"/>
      <sheetName val="Расчет расх. по RAB (14-18)согл"/>
      <sheetName val="Расчет НВВ по RAB (14-18)согл"/>
      <sheetName val="Расчет НВВ"/>
      <sheetName val="Расчет НВВ по RAB (2012-2017)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REESTR_ORG"/>
      <sheetName val="modInstruction"/>
      <sheetName val="modUpdTemplMain"/>
      <sheetName val="modfrmCheckUpdates"/>
      <sheetName val="modfrmReestr"/>
      <sheetName val="modReestr"/>
      <sheetName val="modList01"/>
      <sheetName val="modList08"/>
      <sheetName val="modList16"/>
      <sheetName val="modList00"/>
    </sheetNames>
    <sheetDataSet>
      <sheetData sheetId="0"/>
      <sheetData sheetId="1"/>
      <sheetData sheetId="2"/>
      <sheetData sheetId="3">
        <row r="7">
          <cell r="F7" t="str">
            <v>Краснодарский край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1A10-8C68-4FF6-9080-52F3C9DB1870}">
  <sheetPr>
    <tabColor rgb="FF92D050"/>
  </sheetPr>
  <dimension ref="A1:I172"/>
  <sheetViews>
    <sheetView tabSelected="1" topLeftCell="A121" zoomScaleNormal="100" workbookViewId="0">
      <selection activeCell="E84" sqref="E84"/>
    </sheetView>
  </sheetViews>
  <sheetFormatPr defaultColWidth="8.85546875" defaultRowHeight="15.75" x14ac:dyDescent="0.25"/>
  <cols>
    <col min="1" max="1" width="4.42578125" style="4" customWidth="1"/>
    <col min="2" max="2" width="10.42578125" style="4" customWidth="1"/>
    <col min="3" max="3" width="22.85546875" style="4" customWidth="1"/>
    <col min="4" max="4" width="25.85546875" style="96" customWidth="1"/>
    <col min="5" max="5" width="18.42578125" style="52" customWidth="1"/>
    <col min="6" max="6" width="13.140625" style="97" customWidth="1"/>
    <col min="7" max="7" width="18.5703125" style="52" customWidth="1"/>
    <col min="8" max="8" width="14.85546875" style="4" customWidth="1"/>
    <col min="9" max="9" width="13.140625" style="4" bestFit="1" customWidth="1"/>
    <col min="10" max="16384" width="8.85546875" style="4"/>
  </cols>
  <sheetData>
    <row r="1" spans="1:8" x14ac:dyDescent="0.25">
      <c r="A1" s="1" t="s">
        <v>0</v>
      </c>
      <c r="B1" s="2"/>
      <c r="C1" s="2"/>
      <c r="D1" s="2"/>
      <c r="E1" s="2"/>
      <c r="F1" s="2"/>
      <c r="G1" s="3"/>
    </row>
    <row r="2" spans="1:8" ht="16.5" thickBot="1" x14ac:dyDescent="0.3">
      <c r="A2" s="5"/>
      <c r="B2" s="6"/>
      <c r="C2" s="6"/>
      <c r="D2" s="6"/>
      <c r="E2" s="6"/>
      <c r="F2" s="6"/>
      <c r="G2" s="7"/>
    </row>
    <row r="3" spans="1:8" s="16" customFormat="1" ht="51.6" customHeight="1" thickBot="1" x14ac:dyDescent="0.3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5" t="s">
        <v>8</v>
      </c>
    </row>
    <row r="4" spans="1:8" s="24" customFormat="1" ht="38.1" customHeight="1" x14ac:dyDescent="0.25">
      <c r="A4" s="17">
        <v>1</v>
      </c>
      <c r="B4" s="18" t="s">
        <v>9</v>
      </c>
      <c r="C4" s="19" t="s">
        <v>10</v>
      </c>
      <c r="D4" s="20" t="s">
        <v>11</v>
      </c>
      <c r="E4" s="21">
        <v>26824</v>
      </c>
      <c r="F4" s="22">
        <f>G4/E4</f>
        <v>3.771803981509096</v>
      </c>
      <c r="G4" s="23">
        <v>101174.87</v>
      </c>
    </row>
    <row r="5" spans="1:8" s="24" customFormat="1" ht="38.1" customHeight="1" x14ac:dyDescent="0.25">
      <c r="A5" s="25"/>
      <c r="B5" s="26"/>
      <c r="C5" s="27" t="s">
        <v>12</v>
      </c>
      <c r="D5" s="28" t="s">
        <v>13</v>
      </c>
      <c r="E5" s="21">
        <v>2272</v>
      </c>
      <c r="F5" s="22">
        <f>G5/E5</f>
        <v>3.7718045774647893</v>
      </c>
      <c r="G5" s="23">
        <v>8569.5400000000009</v>
      </c>
    </row>
    <row r="6" spans="1:8" s="24" customFormat="1" ht="38.1" customHeight="1" x14ac:dyDescent="0.25">
      <c r="A6" s="25"/>
      <c r="B6" s="26"/>
      <c r="C6" s="27" t="s">
        <v>14</v>
      </c>
      <c r="D6" s="29" t="s">
        <v>15</v>
      </c>
      <c r="E6" s="21">
        <v>269713</v>
      </c>
      <c r="F6" s="22">
        <f t="shared" ref="F6:F7" si="0">G6/E6</f>
        <v>3.7718039916503838</v>
      </c>
      <c r="G6" s="23">
        <v>1017304.57</v>
      </c>
    </row>
    <row r="7" spans="1:8" s="24" customFormat="1" ht="38.1" customHeight="1" x14ac:dyDescent="0.25">
      <c r="A7" s="25"/>
      <c r="B7" s="26"/>
      <c r="C7" s="27" t="s">
        <v>16</v>
      </c>
      <c r="D7" s="29" t="s">
        <v>17</v>
      </c>
      <c r="E7" s="21">
        <v>160813</v>
      </c>
      <c r="F7" s="22">
        <f t="shared" si="0"/>
        <v>3.7718039586351848</v>
      </c>
      <c r="G7" s="23">
        <v>606555.11</v>
      </c>
    </row>
    <row r="8" spans="1:8" s="24" customFormat="1" ht="38.1" customHeight="1" x14ac:dyDescent="0.25">
      <c r="A8" s="25"/>
      <c r="B8" s="26"/>
      <c r="C8" s="27" t="s">
        <v>18</v>
      </c>
      <c r="D8" s="28" t="s">
        <v>19</v>
      </c>
      <c r="E8" s="21">
        <v>2149</v>
      </c>
      <c r="F8" s="22">
        <f>G8/E8</f>
        <v>3.8116798510935319</v>
      </c>
      <c r="G8" s="23">
        <v>8191.3</v>
      </c>
    </row>
    <row r="9" spans="1:8" s="24" customFormat="1" ht="38.1" customHeight="1" x14ac:dyDescent="0.25">
      <c r="A9" s="25"/>
      <c r="B9" s="26"/>
      <c r="C9" s="27" t="s">
        <v>20</v>
      </c>
      <c r="D9" s="28" t="s">
        <v>21</v>
      </c>
      <c r="E9" s="21">
        <v>16344</v>
      </c>
      <c r="F9" s="22">
        <f>G9/E9</f>
        <v>3.8116801272638274</v>
      </c>
      <c r="G9" s="23">
        <v>62298.1</v>
      </c>
    </row>
    <row r="10" spans="1:8" s="24" customFormat="1" ht="38.1" customHeight="1" x14ac:dyDescent="0.25">
      <c r="A10" s="25"/>
      <c r="B10" s="26"/>
      <c r="C10" s="27" t="s">
        <v>22</v>
      </c>
      <c r="D10" s="29" t="s">
        <v>23</v>
      </c>
      <c r="E10" s="21">
        <v>3199</v>
      </c>
      <c r="F10" s="22">
        <f t="shared" ref="F10" si="1">G10/E10</f>
        <v>3.8116786495779929</v>
      </c>
      <c r="G10" s="23">
        <v>12193.56</v>
      </c>
    </row>
    <row r="11" spans="1:8" s="24" customFormat="1" ht="38.1" customHeight="1" x14ac:dyDescent="0.25">
      <c r="A11" s="25"/>
      <c r="B11" s="26"/>
      <c r="C11" s="27" t="s">
        <v>24</v>
      </c>
      <c r="D11" s="29" t="s">
        <v>25</v>
      </c>
      <c r="E11" s="21">
        <v>1572</v>
      </c>
      <c r="F11" s="30">
        <f>G11/E11</f>
        <v>3.8116793893129772</v>
      </c>
      <c r="G11" s="31">
        <v>5991.96</v>
      </c>
    </row>
    <row r="12" spans="1:8" s="24" customFormat="1" ht="38.1" customHeight="1" x14ac:dyDescent="0.25">
      <c r="A12" s="25"/>
      <c r="B12" s="26"/>
      <c r="C12" s="27" t="s">
        <v>26</v>
      </c>
      <c r="D12" s="29" t="s">
        <v>27</v>
      </c>
      <c r="E12" s="21">
        <v>47079</v>
      </c>
      <c r="F12" s="30">
        <f>G12/E12</f>
        <v>3.8116801546337009</v>
      </c>
      <c r="G12" s="31">
        <v>179450.09</v>
      </c>
    </row>
    <row r="13" spans="1:8" s="24" customFormat="1" ht="38.1" customHeight="1" x14ac:dyDescent="0.25">
      <c r="A13" s="25"/>
      <c r="B13" s="26"/>
      <c r="C13" s="27" t="s">
        <v>28</v>
      </c>
      <c r="D13" s="29" t="s">
        <v>29</v>
      </c>
      <c r="E13" s="21">
        <v>1974</v>
      </c>
      <c r="F13" s="30">
        <f>G13/E13</f>
        <v>3.8116767983789259</v>
      </c>
      <c r="G13" s="31">
        <v>7524.25</v>
      </c>
    </row>
    <row r="14" spans="1:8" s="24" customFormat="1" ht="38.1" customHeight="1" thickBot="1" x14ac:dyDescent="0.3">
      <c r="A14" s="25"/>
      <c r="B14" s="26"/>
      <c r="C14" s="32" t="s">
        <v>30</v>
      </c>
      <c r="D14" s="33" t="s">
        <v>31</v>
      </c>
      <c r="E14" s="34">
        <v>9443</v>
      </c>
      <c r="F14" s="35">
        <f>G14/E14</f>
        <v>3.8116806099756428</v>
      </c>
      <c r="G14" s="36">
        <v>35993.699999999997</v>
      </c>
    </row>
    <row r="15" spans="1:8" ht="24.95" customHeight="1" thickBot="1" x14ac:dyDescent="0.3">
      <c r="A15" s="37"/>
      <c r="B15" s="38"/>
      <c r="C15" s="39"/>
      <c r="D15" s="40" t="s">
        <v>32</v>
      </c>
      <c r="E15" s="41">
        <f>SUM(E4:E14)</f>
        <v>541382</v>
      </c>
      <c r="F15" s="42"/>
      <c r="G15" s="43">
        <f>SUM(G4:G14)</f>
        <v>2045247.05</v>
      </c>
    </row>
    <row r="16" spans="1:8" s="24" customFormat="1" ht="38.1" customHeight="1" x14ac:dyDescent="0.25">
      <c r="A16" s="17">
        <v>2</v>
      </c>
      <c r="B16" s="18" t="s">
        <v>33</v>
      </c>
      <c r="C16" s="19" t="str">
        <f>C4</f>
        <v>Армавирский филиал  ПАО "ТНС энерго Кубань"</v>
      </c>
      <c r="D16" s="44" t="s">
        <v>34</v>
      </c>
      <c r="E16" s="45">
        <v>22229</v>
      </c>
      <c r="F16" s="46">
        <f t="shared" ref="F16:F19" si="2">G16/E16</f>
        <v>4.0210558279724689</v>
      </c>
      <c r="G16" s="47">
        <v>89384.05</v>
      </c>
    </row>
    <row r="17" spans="1:9" s="24" customFormat="1" ht="38.1" customHeight="1" x14ac:dyDescent="0.25">
      <c r="A17" s="25"/>
      <c r="B17" s="26"/>
      <c r="C17" s="27" t="s">
        <v>12</v>
      </c>
      <c r="D17" s="48" t="s">
        <v>35</v>
      </c>
      <c r="E17" s="49">
        <v>2545</v>
      </c>
      <c r="F17" s="22">
        <f t="shared" si="2"/>
        <v>4.0210569744597251</v>
      </c>
      <c r="G17" s="50">
        <v>10233.59</v>
      </c>
    </row>
    <row r="18" spans="1:9" s="24" customFormat="1" ht="38.1" customHeight="1" x14ac:dyDescent="0.25">
      <c r="A18" s="25"/>
      <c r="B18" s="26"/>
      <c r="C18" s="27" t="s">
        <v>14</v>
      </c>
      <c r="D18" s="29" t="s">
        <v>36</v>
      </c>
      <c r="E18" s="21">
        <v>304927</v>
      </c>
      <c r="F18" s="22">
        <f t="shared" si="2"/>
        <v>4.021056023244908</v>
      </c>
      <c r="G18" s="23">
        <v>1226128.55</v>
      </c>
    </row>
    <row r="19" spans="1:9" s="24" customFormat="1" ht="38.1" customHeight="1" x14ac:dyDescent="0.25">
      <c r="A19" s="25"/>
      <c r="B19" s="26"/>
      <c r="C19" s="27" t="s">
        <v>16</v>
      </c>
      <c r="D19" s="51" t="s">
        <v>37</v>
      </c>
      <c r="E19" s="21">
        <v>158721</v>
      </c>
      <c r="F19" s="22">
        <f t="shared" si="2"/>
        <v>4.0210560669350626</v>
      </c>
      <c r="G19" s="23">
        <v>638226.04</v>
      </c>
    </row>
    <row r="20" spans="1:9" s="24" customFormat="1" ht="38.1" customHeight="1" x14ac:dyDescent="0.25">
      <c r="A20" s="25"/>
      <c r="B20" s="26"/>
      <c r="C20" s="27" t="s">
        <v>18</v>
      </c>
      <c r="D20" s="28" t="s">
        <v>38</v>
      </c>
      <c r="E20" s="21">
        <v>2001</v>
      </c>
      <c r="F20" s="22">
        <f>G20/E20</f>
        <v>4.0374912543728136</v>
      </c>
      <c r="G20" s="23">
        <v>8079.02</v>
      </c>
    </row>
    <row r="21" spans="1:9" ht="38.1" customHeight="1" x14ac:dyDescent="0.25">
      <c r="A21" s="25"/>
      <c r="B21" s="26"/>
      <c r="C21" s="27" t="s">
        <v>20</v>
      </c>
      <c r="D21" s="28" t="s">
        <v>39</v>
      </c>
      <c r="E21" s="21">
        <v>7870</v>
      </c>
      <c r="F21" s="22">
        <f>G21/E21</f>
        <v>4.037495552731893</v>
      </c>
      <c r="G21" s="23">
        <v>31775.09</v>
      </c>
    </row>
    <row r="22" spans="1:9" ht="38.1" customHeight="1" x14ac:dyDescent="0.25">
      <c r="A22" s="25"/>
      <c r="B22" s="26"/>
      <c r="C22" s="27" t="s">
        <v>22</v>
      </c>
      <c r="D22" s="29" t="s">
        <v>40</v>
      </c>
      <c r="E22" s="21">
        <v>2925</v>
      </c>
      <c r="F22" s="22">
        <f t="shared" ref="F22" si="3">G22/E22</f>
        <v>4.0374974358974356</v>
      </c>
      <c r="G22" s="23">
        <v>11809.68</v>
      </c>
      <c r="I22" s="52"/>
    </row>
    <row r="23" spans="1:9" ht="38.1" customHeight="1" x14ac:dyDescent="0.25">
      <c r="A23" s="25"/>
      <c r="B23" s="26"/>
      <c r="C23" s="27" t="s">
        <v>24</v>
      </c>
      <c r="D23" s="29" t="s">
        <v>41</v>
      </c>
      <c r="E23" s="21">
        <v>1470</v>
      </c>
      <c r="F23" s="30">
        <f>G23/E23</f>
        <v>4.0374965986394553</v>
      </c>
      <c r="G23" s="31">
        <v>5935.12</v>
      </c>
    </row>
    <row r="24" spans="1:9" ht="38.1" customHeight="1" x14ac:dyDescent="0.25">
      <c r="A24" s="25"/>
      <c r="B24" s="26"/>
      <c r="C24" s="27" t="s">
        <v>26</v>
      </c>
      <c r="D24" s="29" t="s">
        <v>42</v>
      </c>
      <c r="E24" s="21">
        <v>86645</v>
      </c>
      <c r="F24" s="30">
        <f>G24/E24</f>
        <v>4.0374959893819611</v>
      </c>
      <c r="G24" s="31">
        <v>349828.84</v>
      </c>
    </row>
    <row r="25" spans="1:9" ht="38.1" customHeight="1" x14ac:dyDescent="0.25">
      <c r="A25" s="25"/>
      <c r="B25" s="26"/>
      <c r="C25" s="27" t="s">
        <v>28</v>
      </c>
      <c r="D25" s="29" t="s">
        <v>43</v>
      </c>
      <c r="E25" s="21">
        <v>15571</v>
      </c>
      <c r="F25" s="30">
        <f>G25/E25</f>
        <v>4.0374966283475695</v>
      </c>
      <c r="G25" s="31">
        <v>62867.86</v>
      </c>
    </row>
    <row r="26" spans="1:9" ht="38.1" customHeight="1" x14ac:dyDescent="0.25">
      <c r="A26" s="25"/>
      <c r="B26" s="26"/>
      <c r="C26" s="27" t="s">
        <v>30</v>
      </c>
      <c r="D26" s="28" t="s">
        <v>44</v>
      </c>
      <c r="E26" s="21">
        <v>10602</v>
      </c>
      <c r="F26" s="22">
        <f>G26/E26</f>
        <v>4.0374966987360876</v>
      </c>
      <c r="G26" s="23">
        <v>42805.54</v>
      </c>
      <c r="I26" s="52">
        <f>G15+G27+G40+G59+G69+G94+G116+G83</f>
        <v>9322217.4800000004</v>
      </c>
    </row>
    <row r="27" spans="1:9" ht="24.95" customHeight="1" thickBot="1" x14ac:dyDescent="0.3">
      <c r="A27" s="53"/>
      <c r="B27" s="54"/>
      <c r="C27" s="55"/>
      <c r="D27" s="56" t="s">
        <v>32</v>
      </c>
      <c r="E27" s="57">
        <f>SUM(E16:E26)</f>
        <v>615506</v>
      </c>
      <c r="F27" s="30"/>
      <c r="G27" s="58">
        <f>SUM(G16:G26)</f>
        <v>2477073.38</v>
      </c>
    </row>
    <row r="28" spans="1:9" s="24" customFormat="1" ht="38.1" customHeight="1" x14ac:dyDescent="0.25">
      <c r="A28" s="59">
        <v>3</v>
      </c>
      <c r="B28" s="60" t="s">
        <v>45</v>
      </c>
      <c r="C28" s="19" t="str">
        <f>C16</f>
        <v>Армавирский филиал  ПАО "ТНС энерго Кубань"</v>
      </c>
      <c r="D28" s="44" t="s">
        <v>46</v>
      </c>
      <c r="E28" s="21">
        <v>2859</v>
      </c>
      <c r="F28" s="22">
        <f t="shared" ref="F28:F32" si="4">G28/E28</f>
        <v>3.8821441063308848</v>
      </c>
      <c r="G28" s="23">
        <v>11099.05</v>
      </c>
    </row>
    <row r="29" spans="1:9" s="24" customFormat="1" ht="38.1" customHeight="1" x14ac:dyDescent="0.25">
      <c r="A29" s="59"/>
      <c r="B29" s="60"/>
      <c r="C29" s="27" t="s">
        <v>12</v>
      </c>
      <c r="D29" s="48" t="s">
        <v>47</v>
      </c>
      <c r="E29" s="49">
        <v>3731</v>
      </c>
      <c r="F29" s="22">
        <f t="shared" si="4"/>
        <v>3.8821441972661486</v>
      </c>
      <c r="G29" s="23">
        <v>14484.28</v>
      </c>
    </row>
    <row r="30" spans="1:9" s="24" customFormat="1" ht="38.1" customHeight="1" x14ac:dyDescent="0.25">
      <c r="A30" s="59"/>
      <c r="B30" s="60"/>
      <c r="C30" s="27" t="s">
        <v>14</v>
      </c>
      <c r="D30" s="29" t="s">
        <v>48</v>
      </c>
      <c r="E30" s="21">
        <v>162243</v>
      </c>
      <c r="F30" s="22">
        <f t="shared" si="4"/>
        <v>3.8821439445769621</v>
      </c>
      <c r="G30" s="23">
        <v>629850.68000000005</v>
      </c>
    </row>
    <row r="31" spans="1:9" ht="38.1" customHeight="1" x14ac:dyDescent="0.25">
      <c r="A31" s="59"/>
      <c r="B31" s="60"/>
      <c r="C31" s="27" t="s">
        <v>16</v>
      </c>
      <c r="D31" s="51" t="s">
        <v>49</v>
      </c>
      <c r="E31" s="21">
        <v>100128</v>
      </c>
      <c r="F31" s="22">
        <f t="shared" si="4"/>
        <v>3.8821440556088209</v>
      </c>
      <c r="G31" s="23">
        <v>388711.32</v>
      </c>
    </row>
    <row r="32" spans="1:9" ht="38.1" customHeight="1" x14ac:dyDescent="0.25">
      <c r="A32" s="59"/>
      <c r="B32" s="60"/>
      <c r="C32" s="27" t="s">
        <v>16</v>
      </c>
      <c r="D32" s="51" t="s">
        <v>50</v>
      </c>
      <c r="E32" s="21">
        <v>-579</v>
      </c>
      <c r="F32" s="22">
        <f t="shared" si="4"/>
        <v>4.0210535405872196</v>
      </c>
      <c r="G32" s="23">
        <v>-2328.19</v>
      </c>
    </row>
    <row r="33" spans="1:7" ht="38.1" customHeight="1" x14ac:dyDescent="0.25">
      <c r="A33" s="59"/>
      <c r="B33" s="60"/>
      <c r="C33" s="27" t="s">
        <v>18</v>
      </c>
      <c r="D33" s="28" t="s">
        <v>51</v>
      </c>
      <c r="E33" s="21">
        <v>2115</v>
      </c>
      <c r="F33" s="22">
        <f>G33/E33</f>
        <v>3.8471394799054375</v>
      </c>
      <c r="G33" s="23">
        <v>8136.7</v>
      </c>
    </row>
    <row r="34" spans="1:7" ht="38.1" customHeight="1" x14ac:dyDescent="0.25">
      <c r="A34" s="59"/>
      <c r="B34" s="60"/>
      <c r="C34" s="27" t="s">
        <v>20</v>
      </c>
      <c r="D34" s="28" t="s">
        <v>52</v>
      </c>
      <c r="E34" s="21">
        <v>43535</v>
      </c>
      <c r="F34" s="22">
        <f>G34/E34</f>
        <v>3.8471400022970021</v>
      </c>
      <c r="G34" s="23">
        <v>167485.24</v>
      </c>
    </row>
    <row r="35" spans="1:7" ht="38.1" customHeight="1" x14ac:dyDescent="0.25">
      <c r="A35" s="59"/>
      <c r="B35" s="60"/>
      <c r="C35" s="27" t="s">
        <v>22</v>
      </c>
      <c r="D35" s="29" t="s">
        <v>53</v>
      </c>
      <c r="E35" s="21">
        <v>3102</v>
      </c>
      <c r="F35" s="22">
        <f t="shared" ref="F35" si="5">G35/E35</f>
        <v>3.8471405544809798</v>
      </c>
      <c r="G35" s="23">
        <v>11933.83</v>
      </c>
    </row>
    <row r="36" spans="1:7" ht="38.1" customHeight="1" x14ac:dyDescent="0.25">
      <c r="A36" s="59"/>
      <c r="B36" s="60"/>
      <c r="C36" s="27" t="s">
        <v>24</v>
      </c>
      <c r="D36" s="29" t="s">
        <v>54</v>
      </c>
      <c r="E36" s="21">
        <v>1574</v>
      </c>
      <c r="F36" s="30">
        <f>G36/E36</f>
        <v>3.8471410419313847</v>
      </c>
      <c r="G36" s="31">
        <v>6055.4</v>
      </c>
    </row>
    <row r="37" spans="1:7" ht="38.1" customHeight="1" x14ac:dyDescent="0.25">
      <c r="A37" s="59"/>
      <c r="B37" s="60"/>
      <c r="C37" s="27" t="s">
        <v>26</v>
      </c>
      <c r="D37" s="29" t="s">
        <v>55</v>
      </c>
      <c r="E37" s="21">
        <v>93677</v>
      </c>
      <c r="F37" s="30">
        <f>G37/E37</f>
        <v>3.8471400663983686</v>
      </c>
      <c r="G37" s="31">
        <v>360388.54</v>
      </c>
    </row>
    <row r="38" spans="1:7" ht="38.1" customHeight="1" x14ac:dyDescent="0.25">
      <c r="A38" s="59"/>
      <c r="B38" s="60"/>
      <c r="C38" s="27" t="s">
        <v>28</v>
      </c>
      <c r="D38" s="29" t="s">
        <v>56</v>
      </c>
      <c r="E38" s="21">
        <v>13228</v>
      </c>
      <c r="F38" s="30">
        <f>G38/E38</f>
        <v>3.8471401572422135</v>
      </c>
      <c r="G38" s="31">
        <v>50889.97</v>
      </c>
    </row>
    <row r="39" spans="1:7" ht="38.1" customHeight="1" x14ac:dyDescent="0.25">
      <c r="A39" s="59"/>
      <c r="B39" s="60"/>
      <c r="C39" s="27" t="s">
        <v>30</v>
      </c>
      <c r="D39" s="28" t="s">
        <v>57</v>
      </c>
      <c r="E39" s="21">
        <v>1</v>
      </c>
      <c r="F39" s="22">
        <f>G39/E39</f>
        <v>3.85</v>
      </c>
      <c r="G39" s="23">
        <v>3.85</v>
      </c>
    </row>
    <row r="40" spans="1:7" ht="24.95" customHeight="1" thickBot="1" x14ac:dyDescent="0.3">
      <c r="A40" s="59"/>
      <c r="B40" s="60"/>
      <c r="C40" s="55"/>
      <c r="D40" s="56" t="s">
        <v>32</v>
      </c>
      <c r="E40" s="57">
        <f>SUM(E28:E39)</f>
        <v>425614</v>
      </c>
      <c r="F40" s="30"/>
      <c r="G40" s="58">
        <f>SUM(G28:G39)</f>
        <v>1646710.6700000002</v>
      </c>
    </row>
    <row r="41" spans="1:7" s="24" customFormat="1" ht="38.1" customHeight="1" x14ac:dyDescent="0.25">
      <c r="A41" s="59">
        <v>4</v>
      </c>
      <c r="B41" s="59" t="s">
        <v>58</v>
      </c>
      <c r="C41" s="19" t="str">
        <f>C28</f>
        <v>Армавирский филиал  ПАО "ТНС энерго Кубань"</v>
      </c>
      <c r="D41" s="44" t="s">
        <v>59</v>
      </c>
      <c r="E41" s="21">
        <v>8846</v>
      </c>
      <c r="F41" s="22">
        <f t="shared" ref="F41:F44" si="6">G41/E41</f>
        <v>3.994019895998191</v>
      </c>
      <c r="G41" s="23">
        <v>35331.1</v>
      </c>
    </row>
    <row r="42" spans="1:7" s="24" customFormat="1" ht="38.1" customHeight="1" x14ac:dyDescent="0.25">
      <c r="A42" s="59"/>
      <c r="B42" s="59"/>
      <c r="C42" s="27" t="s">
        <v>12</v>
      </c>
      <c r="D42" s="48" t="s">
        <v>60</v>
      </c>
      <c r="E42" s="21">
        <v>1225</v>
      </c>
      <c r="F42" s="22">
        <f t="shared" si="6"/>
        <v>3.9940244897959185</v>
      </c>
      <c r="G42" s="23">
        <v>4892.68</v>
      </c>
    </row>
    <row r="43" spans="1:7" s="24" customFormat="1" ht="38.1" customHeight="1" x14ac:dyDescent="0.25">
      <c r="A43" s="59"/>
      <c r="B43" s="59"/>
      <c r="C43" s="27" t="s">
        <v>14</v>
      </c>
      <c r="D43" s="29" t="s">
        <v>61</v>
      </c>
      <c r="E43" s="21">
        <v>82286</v>
      </c>
      <c r="F43" s="22">
        <f t="shared" si="6"/>
        <v>3.994020003402766</v>
      </c>
      <c r="G43" s="23">
        <v>328651.93</v>
      </c>
    </row>
    <row r="44" spans="1:7" ht="38.1" customHeight="1" x14ac:dyDescent="0.25">
      <c r="A44" s="59"/>
      <c r="B44" s="59"/>
      <c r="C44" s="27" t="s">
        <v>16</v>
      </c>
      <c r="D44" s="29" t="s">
        <v>62</v>
      </c>
      <c r="E44" s="21">
        <v>128084</v>
      </c>
      <c r="F44" s="22">
        <f t="shared" si="6"/>
        <v>3.9940200961868775</v>
      </c>
      <c r="G44" s="23">
        <v>511570.07</v>
      </c>
    </row>
    <row r="45" spans="1:7" ht="38.1" customHeight="1" x14ac:dyDescent="0.25">
      <c r="A45" s="59"/>
      <c r="B45" s="59"/>
      <c r="C45" s="27" t="s">
        <v>18</v>
      </c>
      <c r="D45" s="28" t="s">
        <v>63</v>
      </c>
      <c r="E45" s="21">
        <v>1986</v>
      </c>
      <c r="F45" s="22">
        <f>G45/E45</f>
        <v>3.9416263846928499</v>
      </c>
      <c r="G45" s="23">
        <v>7828.07</v>
      </c>
    </row>
    <row r="46" spans="1:7" ht="38.1" customHeight="1" x14ac:dyDescent="0.25">
      <c r="A46" s="59"/>
      <c r="B46" s="59"/>
      <c r="C46" s="27" t="s">
        <v>20</v>
      </c>
      <c r="D46" s="28" t="s">
        <v>64</v>
      </c>
      <c r="E46" s="21">
        <v>9152</v>
      </c>
      <c r="F46" s="22">
        <f>G46/E46</f>
        <v>3.9416280594405593</v>
      </c>
      <c r="G46" s="23">
        <v>36073.78</v>
      </c>
    </row>
    <row r="47" spans="1:7" ht="38.1" customHeight="1" x14ac:dyDescent="0.25">
      <c r="A47" s="59"/>
      <c r="B47" s="59"/>
      <c r="C47" s="27" t="s">
        <v>22</v>
      </c>
      <c r="D47" s="29" t="s">
        <v>65</v>
      </c>
      <c r="E47" s="21">
        <v>3004</v>
      </c>
      <c r="F47" s="22">
        <f t="shared" ref="F47" si="7">G47/E47</f>
        <v>3.9416278295605855</v>
      </c>
      <c r="G47" s="23">
        <v>11840.65</v>
      </c>
    </row>
    <row r="48" spans="1:7" ht="38.1" customHeight="1" x14ac:dyDescent="0.25">
      <c r="A48" s="59"/>
      <c r="B48" s="59"/>
      <c r="C48" s="27" t="s">
        <v>24</v>
      </c>
      <c r="D48" s="29" t="s">
        <v>66</v>
      </c>
      <c r="E48" s="21">
        <v>1521</v>
      </c>
      <c r="F48" s="30">
        <f>G48/E48</f>
        <v>3.9416239316239317</v>
      </c>
      <c r="G48" s="23">
        <v>5995.21</v>
      </c>
    </row>
    <row r="49" spans="1:9" ht="38.1" customHeight="1" x14ac:dyDescent="0.25">
      <c r="A49" s="59"/>
      <c r="B49" s="59"/>
      <c r="C49" s="27" t="s">
        <v>26</v>
      </c>
      <c r="D49" s="29" t="s">
        <v>67</v>
      </c>
      <c r="E49" s="21">
        <v>78230</v>
      </c>
      <c r="F49" s="30">
        <f>G49/E49</f>
        <v>3.941628019941199</v>
      </c>
      <c r="G49" s="23">
        <v>308353.56</v>
      </c>
    </row>
    <row r="50" spans="1:9" ht="38.1" customHeight="1" x14ac:dyDescent="0.25">
      <c r="A50" s="59"/>
      <c r="B50" s="59"/>
      <c r="C50" s="27" t="s">
        <v>26</v>
      </c>
      <c r="D50" s="27" t="s">
        <v>68</v>
      </c>
      <c r="E50" s="21">
        <v>26138</v>
      </c>
      <c r="F50" s="30">
        <f t="shared" ref="F50:F58" si="8">G50/E50</f>
        <v>4.0374963654449463</v>
      </c>
      <c r="G50" s="31">
        <v>105532.08</v>
      </c>
    </row>
    <row r="51" spans="1:9" ht="38.1" customHeight="1" x14ac:dyDescent="0.25">
      <c r="A51" s="59"/>
      <c r="B51" s="59"/>
      <c r="C51" s="27" t="s">
        <v>26</v>
      </c>
      <c r="D51" s="27" t="s">
        <v>69</v>
      </c>
      <c r="E51" s="21">
        <v>10591</v>
      </c>
      <c r="F51" s="30">
        <f t="shared" si="8"/>
        <v>3.8116797280710037</v>
      </c>
      <c r="G51" s="31">
        <v>40369.5</v>
      </c>
    </row>
    <row r="52" spans="1:9" ht="38.1" customHeight="1" x14ac:dyDescent="0.25">
      <c r="A52" s="59"/>
      <c r="B52" s="59"/>
      <c r="C52" s="27" t="s">
        <v>26</v>
      </c>
      <c r="D52" s="27" t="s">
        <v>70</v>
      </c>
      <c r="E52" s="21">
        <v>13229</v>
      </c>
      <c r="F52" s="30">
        <f t="shared" si="8"/>
        <v>3.8471396175069921</v>
      </c>
      <c r="G52" s="31">
        <v>50893.81</v>
      </c>
    </row>
    <row r="53" spans="1:9" ht="38.1" customHeight="1" x14ac:dyDescent="0.25">
      <c r="A53" s="59"/>
      <c r="B53" s="59"/>
      <c r="C53" s="27" t="s">
        <v>28</v>
      </c>
      <c r="D53" s="27" t="s">
        <v>71</v>
      </c>
      <c r="E53" s="21">
        <v>-1974</v>
      </c>
      <c r="F53" s="30">
        <f t="shared" si="8"/>
        <v>3.8116767983789259</v>
      </c>
      <c r="G53" s="23">
        <v>-7524.25</v>
      </c>
    </row>
    <row r="54" spans="1:9" ht="38.1" customHeight="1" x14ac:dyDescent="0.25">
      <c r="A54" s="59"/>
      <c r="B54" s="59"/>
      <c r="C54" s="27" t="s">
        <v>28</v>
      </c>
      <c r="D54" s="27" t="s">
        <v>72</v>
      </c>
      <c r="E54" s="34">
        <v>-15571</v>
      </c>
      <c r="F54" s="30">
        <f t="shared" si="8"/>
        <v>4.0374966283475695</v>
      </c>
      <c r="G54" s="36">
        <v>-62867.86</v>
      </c>
    </row>
    <row r="55" spans="1:9" ht="38.1" customHeight="1" x14ac:dyDescent="0.25">
      <c r="A55" s="59"/>
      <c r="B55" s="59"/>
      <c r="C55" s="27" t="s">
        <v>28</v>
      </c>
      <c r="D55" s="27" t="s">
        <v>73</v>
      </c>
      <c r="E55" s="34">
        <v>-13228</v>
      </c>
      <c r="F55" s="30">
        <f t="shared" si="8"/>
        <v>3.8471401572422135</v>
      </c>
      <c r="G55" s="36">
        <v>-50889.97</v>
      </c>
      <c r="I55" s="52"/>
    </row>
    <row r="56" spans="1:9" ht="38.1" customHeight="1" x14ac:dyDescent="0.25">
      <c r="A56" s="59"/>
      <c r="B56" s="59"/>
      <c r="C56" s="61" t="s">
        <v>30</v>
      </c>
      <c r="D56" s="27" t="s">
        <v>74</v>
      </c>
      <c r="E56" s="34">
        <v>-9443</v>
      </c>
      <c r="F56" s="30">
        <f t="shared" si="8"/>
        <v>3.8116806099756428</v>
      </c>
      <c r="G56" s="36">
        <v>-35993.699999999997</v>
      </c>
    </row>
    <row r="57" spans="1:9" ht="38.1" customHeight="1" x14ac:dyDescent="0.25">
      <c r="A57" s="59"/>
      <c r="B57" s="59"/>
      <c r="C57" s="61" t="s">
        <v>30</v>
      </c>
      <c r="D57" s="27" t="s">
        <v>75</v>
      </c>
      <c r="E57" s="34">
        <v>-10602</v>
      </c>
      <c r="F57" s="30">
        <f t="shared" si="8"/>
        <v>4.0374966987360876</v>
      </c>
      <c r="G57" s="36">
        <v>-42805.54</v>
      </c>
    </row>
    <row r="58" spans="1:9" ht="38.1" customHeight="1" thickBot="1" x14ac:dyDescent="0.3">
      <c r="A58" s="59"/>
      <c r="B58" s="59"/>
      <c r="C58" s="61" t="s">
        <v>30</v>
      </c>
      <c r="D58" s="27" t="s">
        <v>76</v>
      </c>
      <c r="E58" s="34">
        <v>-1</v>
      </c>
      <c r="F58" s="30">
        <f t="shared" si="8"/>
        <v>3.85</v>
      </c>
      <c r="G58" s="36">
        <v>-3.85</v>
      </c>
    </row>
    <row r="59" spans="1:9" ht="24.95" customHeight="1" thickBot="1" x14ac:dyDescent="0.3">
      <c r="A59" s="59"/>
      <c r="B59" s="59"/>
      <c r="C59" s="39"/>
      <c r="D59" s="40" t="s">
        <v>32</v>
      </c>
      <c r="E59" s="62">
        <f>SUM(E41:E58)</f>
        <v>313473</v>
      </c>
      <c r="F59" s="63"/>
      <c r="G59" s="62">
        <f>SUM(G41:G58)</f>
        <v>1247247.27</v>
      </c>
    </row>
    <row r="60" spans="1:9" s="24" customFormat="1" ht="38.1" customHeight="1" x14ac:dyDescent="0.25">
      <c r="A60" s="59">
        <v>5</v>
      </c>
      <c r="B60" s="59" t="s">
        <v>77</v>
      </c>
      <c r="C60" s="19" t="str">
        <f>C41</f>
        <v>Армавирский филиал  ПАО "ТНС энерго Кубань"</v>
      </c>
      <c r="D60" s="44" t="s">
        <v>78</v>
      </c>
      <c r="E60" s="45">
        <v>3766</v>
      </c>
      <c r="F60" s="46">
        <f t="shared" ref="F60:F63" si="9">G60/E60</f>
        <v>3.5826951672862455</v>
      </c>
      <c r="G60" s="47">
        <v>13492.43</v>
      </c>
    </row>
    <row r="61" spans="1:9" s="24" customFormat="1" ht="38.1" customHeight="1" x14ac:dyDescent="0.25">
      <c r="A61" s="59"/>
      <c r="B61" s="59"/>
      <c r="C61" s="27" t="s">
        <v>12</v>
      </c>
      <c r="D61" s="48" t="s">
        <v>79</v>
      </c>
      <c r="E61" s="21">
        <v>1316</v>
      </c>
      <c r="F61" s="22">
        <f t="shared" si="9"/>
        <v>3.5826899696048629</v>
      </c>
      <c r="G61" s="50">
        <v>4714.82</v>
      </c>
    </row>
    <row r="62" spans="1:9" s="24" customFormat="1" ht="38.1" customHeight="1" x14ac:dyDescent="0.25">
      <c r="A62" s="59"/>
      <c r="B62" s="59"/>
      <c r="C62" s="27" t="s">
        <v>14</v>
      </c>
      <c r="D62" s="29" t="s">
        <v>80</v>
      </c>
      <c r="E62" s="21">
        <v>109504</v>
      </c>
      <c r="F62" s="22">
        <f t="shared" si="9"/>
        <v>3.582695974576271</v>
      </c>
      <c r="G62" s="23">
        <v>392319.54</v>
      </c>
    </row>
    <row r="63" spans="1:9" ht="38.1" customHeight="1" x14ac:dyDescent="0.25">
      <c r="A63" s="59"/>
      <c r="B63" s="59"/>
      <c r="C63" s="27" t="s">
        <v>16</v>
      </c>
      <c r="D63" s="29" t="s">
        <v>81</v>
      </c>
      <c r="E63" s="21">
        <v>54643</v>
      </c>
      <c r="F63" s="22">
        <f t="shared" si="9"/>
        <v>3.5826960452390977</v>
      </c>
      <c r="G63" s="23">
        <v>195769.26</v>
      </c>
    </row>
    <row r="64" spans="1:9" ht="38.1" customHeight="1" x14ac:dyDescent="0.25">
      <c r="A64" s="59"/>
      <c r="B64" s="59"/>
      <c r="C64" s="27" t="s">
        <v>18</v>
      </c>
      <c r="D64" s="28" t="s">
        <v>82</v>
      </c>
      <c r="E64" s="21">
        <v>2058</v>
      </c>
      <c r="F64" s="22">
        <f>G64/E64</f>
        <v>3.5266423712342081</v>
      </c>
      <c r="G64" s="23">
        <v>7257.83</v>
      </c>
    </row>
    <row r="65" spans="1:9" ht="38.1" customHeight="1" x14ac:dyDescent="0.25">
      <c r="A65" s="59"/>
      <c r="B65" s="59"/>
      <c r="C65" s="27" t="s">
        <v>20</v>
      </c>
      <c r="D65" s="28" t="s">
        <v>83</v>
      </c>
      <c r="E65" s="21">
        <v>5250</v>
      </c>
      <c r="F65" s="22">
        <f>G65/E65</f>
        <v>3.5266438095238097</v>
      </c>
      <c r="G65" s="23">
        <v>18514.88</v>
      </c>
    </row>
    <row r="66" spans="1:9" ht="38.1" customHeight="1" x14ac:dyDescent="0.25">
      <c r="A66" s="59"/>
      <c r="B66" s="59"/>
      <c r="C66" s="27" t="s">
        <v>22</v>
      </c>
      <c r="D66" s="29" t="s">
        <v>84</v>
      </c>
      <c r="E66" s="21">
        <v>3080</v>
      </c>
      <c r="F66" s="22">
        <f t="shared" ref="F66" si="10">G66/E66</f>
        <v>3.526642857142857</v>
      </c>
      <c r="G66" s="23">
        <v>10862.06</v>
      </c>
    </row>
    <row r="67" spans="1:9" ht="38.1" customHeight="1" x14ac:dyDescent="0.25">
      <c r="A67" s="59"/>
      <c r="B67" s="59"/>
      <c r="C67" s="27" t="s">
        <v>24</v>
      </c>
      <c r="D67" s="29" t="s">
        <v>85</v>
      </c>
      <c r="E67" s="21">
        <v>1572</v>
      </c>
      <c r="F67" s="30">
        <f>G67/E67</f>
        <v>3.5266412213740459</v>
      </c>
      <c r="G67" s="31">
        <v>5543.88</v>
      </c>
    </row>
    <row r="68" spans="1:9" ht="38.1" customHeight="1" thickBot="1" x14ac:dyDescent="0.3">
      <c r="A68" s="59"/>
      <c r="B68" s="59"/>
      <c r="C68" s="27" t="s">
        <v>26</v>
      </c>
      <c r="D68" s="29" t="s">
        <v>86</v>
      </c>
      <c r="E68" s="21">
        <v>56177</v>
      </c>
      <c r="F68" s="30">
        <f>G68/E68</f>
        <v>3.5266440002136106</v>
      </c>
      <c r="G68" s="31">
        <v>198116.28</v>
      </c>
    </row>
    <row r="69" spans="1:9" ht="24.95" customHeight="1" thickBot="1" x14ac:dyDescent="0.3">
      <c r="A69" s="59"/>
      <c r="B69" s="59"/>
      <c r="C69" s="39"/>
      <c r="D69" s="40" t="s">
        <v>32</v>
      </c>
      <c r="E69" s="62">
        <f>SUM(E60:E68)</f>
        <v>237366</v>
      </c>
      <c r="F69" s="63"/>
      <c r="G69" s="62">
        <f>SUM(G60:G68)</f>
        <v>846590.9800000001</v>
      </c>
    </row>
    <row r="70" spans="1:9" s="24" customFormat="1" ht="38.1" customHeight="1" x14ac:dyDescent="0.25">
      <c r="A70" s="59">
        <v>6</v>
      </c>
      <c r="B70" s="59" t="s">
        <v>87</v>
      </c>
      <c r="C70" s="19" t="str">
        <f>C60</f>
        <v>Армавирский филиал  ПАО "ТНС энерго Кубань"</v>
      </c>
      <c r="D70" s="44" t="s">
        <v>88</v>
      </c>
      <c r="E70" s="45">
        <v>779</v>
      </c>
      <c r="F70" s="46">
        <f t="shared" ref="F70:F73" si="11">G70/E70</f>
        <v>3.9174069319640563</v>
      </c>
      <c r="G70" s="47">
        <v>3051.66</v>
      </c>
    </row>
    <row r="71" spans="1:9" s="24" customFormat="1" ht="38.1" customHeight="1" x14ac:dyDescent="0.25">
      <c r="A71" s="59"/>
      <c r="B71" s="59"/>
      <c r="C71" s="27" t="s">
        <v>12</v>
      </c>
      <c r="D71" s="48" t="s">
        <v>89</v>
      </c>
      <c r="E71" s="21">
        <v>1214</v>
      </c>
      <c r="F71" s="22">
        <f t="shared" si="11"/>
        <v>3.9173970345963758</v>
      </c>
      <c r="G71" s="23">
        <v>4755.72</v>
      </c>
    </row>
    <row r="72" spans="1:9" s="24" customFormat="1" ht="38.1" customHeight="1" x14ac:dyDescent="0.25">
      <c r="A72" s="59"/>
      <c r="B72" s="59"/>
      <c r="C72" s="27" t="s">
        <v>14</v>
      </c>
      <c r="D72" s="29" t="s">
        <v>90</v>
      </c>
      <c r="E72" s="21">
        <v>1</v>
      </c>
      <c r="F72" s="22">
        <f t="shared" si="11"/>
        <v>3.91</v>
      </c>
      <c r="G72" s="23">
        <v>3.91</v>
      </c>
    </row>
    <row r="73" spans="1:9" ht="38.1" customHeight="1" x14ac:dyDescent="0.25">
      <c r="A73" s="59"/>
      <c r="B73" s="59"/>
      <c r="C73" s="27" t="s">
        <v>16</v>
      </c>
      <c r="D73" s="29" t="s">
        <v>91</v>
      </c>
      <c r="E73" s="21">
        <v>11555</v>
      </c>
      <c r="F73" s="22">
        <f t="shared" si="11"/>
        <v>3.9174002596278665</v>
      </c>
      <c r="G73" s="23">
        <v>45265.56</v>
      </c>
    </row>
    <row r="74" spans="1:9" ht="38.1" customHeight="1" x14ac:dyDescent="0.25">
      <c r="A74" s="59"/>
      <c r="B74" s="59"/>
      <c r="C74" s="27" t="s">
        <v>18</v>
      </c>
      <c r="D74" s="28" t="s">
        <v>92</v>
      </c>
      <c r="E74" s="21">
        <v>2075</v>
      </c>
      <c r="F74" s="22">
        <f>G74/E74</f>
        <v>4.1169734939759035</v>
      </c>
      <c r="G74" s="23">
        <v>8542.7199999999993</v>
      </c>
    </row>
    <row r="75" spans="1:9" ht="38.1" customHeight="1" x14ac:dyDescent="0.25">
      <c r="A75" s="59"/>
      <c r="B75" s="59"/>
      <c r="C75" s="27" t="s">
        <v>20</v>
      </c>
      <c r="D75" s="28" t="s">
        <v>93</v>
      </c>
      <c r="E75" s="21">
        <v>5009</v>
      </c>
      <c r="F75" s="22">
        <f>G75/E75</f>
        <v>4.1169734477939706</v>
      </c>
      <c r="G75" s="23">
        <v>20621.919999999998</v>
      </c>
    </row>
    <row r="76" spans="1:9" ht="38.1" customHeight="1" x14ac:dyDescent="0.25">
      <c r="A76" s="59"/>
      <c r="B76" s="59"/>
      <c r="C76" s="27" t="s">
        <v>22</v>
      </c>
      <c r="D76" s="29" t="s">
        <v>94</v>
      </c>
      <c r="E76" s="21">
        <v>2982</v>
      </c>
      <c r="F76" s="22">
        <f t="shared" ref="F76:F82" si="12">G76/E76</f>
        <v>4.1169751844399727</v>
      </c>
      <c r="G76" s="23">
        <v>12276.82</v>
      </c>
      <c r="I76" s="52"/>
    </row>
    <row r="77" spans="1:9" ht="38.1" customHeight="1" x14ac:dyDescent="0.25">
      <c r="A77" s="59"/>
      <c r="B77" s="59"/>
      <c r="C77" s="27" t="s">
        <v>24</v>
      </c>
      <c r="D77" s="29" t="s">
        <v>95</v>
      </c>
      <c r="E77" s="21">
        <v>1532</v>
      </c>
      <c r="F77" s="30">
        <f t="shared" si="12"/>
        <v>4.1169712793733684</v>
      </c>
      <c r="G77" s="23">
        <v>6307.2</v>
      </c>
    </row>
    <row r="78" spans="1:9" ht="38.1" customHeight="1" x14ac:dyDescent="0.25">
      <c r="A78" s="59"/>
      <c r="B78" s="59"/>
      <c r="C78" s="27" t="s">
        <v>26</v>
      </c>
      <c r="D78" s="29" t="s">
        <v>96</v>
      </c>
      <c r="E78" s="21">
        <v>-11000</v>
      </c>
      <c r="F78" s="30">
        <f t="shared" si="12"/>
        <v>3.5266436363636364</v>
      </c>
      <c r="G78" s="23">
        <v>-38793.08</v>
      </c>
      <c r="I78" s="52"/>
    </row>
    <row r="79" spans="1:9" ht="38.1" customHeight="1" x14ac:dyDescent="0.25">
      <c r="A79" s="59"/>
      <c r="B79" s="59"/>
      <c r="C79" s="27" t="s">
        <v>26</v>
      </c>
      <c r="D79" s="29" t="s">
        <v>97</v>
      </c>
      <c r="E79" s="21">
        <v>-22103</v>
      </c>
      <c r="F79" s="30">
        <f t="shared" si="12"/>
        <v>4.0374967199022755</v>
      </c>
      <c r="G79" s="23">
        <v>-89240.79</v>
      </c>
    </row>
    <row r="80" spans="1:9" ht="38.1" customHeight="1" x14ac:dyDescent="0.25">
      <c r="A80" s="59"/>
      <c r="B80" s="59"/>
      <c r="C80" s="27" t="s">
        <v>26</v>
      </c>
      <c r="D80" s="29" t="s">
        <v>98</v>
      </c>
      <c r="E80" s="21">
        <v>-17317</v>
      </c>
      <c r="F80" s="30">
        <f t="shared" si="12"/>
        <v>3.847140382283305</v>
      </c>
      <c r="G80" s="23">
        <v>-66620.929999999993</v>
      </c>
    </row>
    <row r="81" spans="1:9" ht="38.1" customHeight="1" x14ac:dyDescent="0.25">
      <c r="A81" s="59"/>
      <c r="B81" s="59"/>
      <c r="C81" s="27" t="s">
        <v>26</v>
      </c>
      <c r="D81" s="29" t="s">
        <v>99</v>
      </c>
      <c r="E81" s="21">
        <v>-7845</v>
      </c>
      <c r="F81" s="30">
        <f t="shared" si="12"/>
        <v>3.9416277884002549</v>
      </c>
      <c r="G81" s="23">
        <v>-30922.07</v>
      </c>
    </row>
    <row r="82" spans="1:9" ht="38.1" customHeight="1" thickBot="1" x14ac:dyDescent="0.3">
      <c r="A82" s="59"/>
      <c r="B82" s="59"/>
      <c r="C82" s="27" t="s">
        <v>26</v>
      </c>
      <c r="D82" s="29" t="s">
        <v>100</v>
      </c>
      <c r="E82" s="21">
        <v>30153</v>
      </c>
      <c r="F82" s="30">
        <f t="shared" si="12"/>
        <v>4.11697177726926</v>
      </c>
      <c r="G82" s="23">
        <v>124139.05</v>
      </c>
    </row>
    <row r="83" spans="1:9" ht="24.95" customHeight="1" thickBot="1" x14ac:dyDescent="0.3">
      <c r="A83" s="59"/>
      <c r="B83" s="59"/>
      <c r="C83" s="39"/>
      <c r="D83" s="40" t="s">
        <v>32</v>
      </c>
      <c r="E83" s="57">
        <f>E70+E71+E72+E73+E74+E75+E76+E77+E78+E79+E80+E81+E82</f>
        <v>-2965</v>
      </c>
      <c r="F83" s="30"/>
      <c r="G83" s="58">
        <f>SUM(G70:G82)</f>
        <v>-612.30999999998312</v>
      </c>
    </row>
    <row r="84" spans="1:9" s="24" customFormat="1" ht="38.1" customHeight="1" x14ac:dyDescent="0.25">
      <c r="A84" s="59">
        <v>7</v>
      </c>
      <c r="B84" s="59" t="s">
        <v>101</v>
      </c>
      <c r="C84" s="19" t="str">
        <f>C70</f>
        <v>Армавирский филиал  ПАО "ТНС энерго Кубань"</v>
      </c>
      <c r="D84" s="44" t="s">
        <v>102</v>
      </c>
      <c r="E84" s="21">
        <v>8377</v>
      </c>
      <c r="F84" s="22">
        <f t="shared" ref="F84:F87" si="13">G84/E84</f>
        <v>4.1072519995225019</v>
      </c>
      <c r="G84" s="23">
        <v>34406.449999999997</v>
      </c>
    </row>
    <row r="85" spans="1:9" s="24" customFormat="1" ht="38.1" customHeight="1" x14ac:dyDescent="0.25">
      <c r="A85" s="59"/>
      <c r="B85" s="59"/>
      <c r="C85" s="27" t="s">
        <v>12</v>
      </c>
      <c r="D85" s="48" t="s">
        <v>103</v>
      </c>
      <c r="E85" s="21">
        <v>1250</v>
      </c>
      <c r="F85" s="22">
        <f t="shared" si="13"/>
        <v>4.1072559999999996</v>
      </c>
      <c r="G85" s="23">
        <v>5134.07</v>
      </c>
    </row>
    <row r="86" spans="1:9" s="24" customFormat="1" ht="38.1" customHeight="1" x14ac:dyDescent="0.25">
      <c r="A86" s="59"/>
      <c r="B86" s="59"/>
      <c r="C86" s="27" t="s">
        <v>14</v>
      </c>
      <c r="D86" s="29"/>
      <c r="E86" s="21">
        <v>0</v>
      </c>
      <c r="F86" s="22">
        <f>E86*G86</f>
        <v>0</v>
      </c>
      <c r="G86" s="23">
        <v>0</v>
      </c>
    </row>
    <row r="87" spans="1:9" ht="38.1" customHeight="1" x14ac:dyDescent="0.25">
      <c r="A87" s="59"/>
      <c r="B87" s="59"/>
      <c r="C87" s="27" t="s">
        <v>16</v>
      </c>
      <c r="D87" s="29" t="s">
        <v>104</v>
      </c>
      <c r="E87" s="21">
        <v>56177</v>
      </c>
      <c r="F87" s="22">
        <f t="shared" si="13"/>
        <v>4.1072520782526656</v>
      </c>
      <c r="G87" s="23">
        <v>230733.1</v>
      </c>
    </row>
    <row r="88" spans="1:9" ht="38.1" customHeight="1" x14ac:dyDescent="0.25">
      <c r="A88" s="59"/>
      <c r="B88" s="59"/>
      <c r="C88" s="27" t="s">
        <v>18</v>
      </c>
      <c r="D88" s="28" t="s">
        <v>105</v>
      </c>
      <c r="E88" s="21">
        <v>2174</v>
      </c>
      <c r="F88" s="22">
        <f>G88/E88</f>
        <v>4.4685970561177548</v>
      </c>
      <c r="G88" s="23">
        <v>9714.73</v>
      </c>
    </row>
    <row r="89" spans="1:9" ht="38.1" customHeight="1" x14ac:dyDescent="0.25">
      <c r="A89" s="59"/>
      <c r="B89" s="59"/>
      <c r="C89" s="27" t="s">
        <v>20</v>
      </c>
      <c r="D89" s="28" t="s">
        <v>106</v>
      </c>
      <c r="E89" s="21">
        <v>4930</v>
      </c>
      <c r="F89" s="22">
        <f>G89/E89</f>
        <v>4.4685963488843816</v>
      </c>
      <c r="G89" s="23">
        <v>22030.18</v>
      </c>
    </row>
    <row r="90" spans="1:9" ht="38.1" customHeight="1" x14ac:dyDescent="0.25">
      <c r="A90" s="59"/>
      <c r="B90" s="59"/>
      <c r="C90" s="27" t="s">
        <v>22</v>
      </c>
      <c r="D90" s="29" t="s">
        <v>107</v>
      </c>
      <c r="E90" s="21">
        <v>4598</v>
      </c>
      <c r="F90" s="22">
        <f t="shared" ref="F90" si="14">G90/E90</f>
        <v>4.1038190517616355</v>
      </c>
      <c r="G90" s="23">
        <v>18869.36</v>
      </c>
      <c r="I90" s="52"/>
    </row>
    <row r="91" spans="1:9" ht="38.1" customHeight="1" x14ac:dyDescent="0.25">
      <c r="A91" s="59"/>
      <c r="B91" s="59"/>
      <c r="C91" s="27" t="s">
        <v>24</v>
      </c>
      <c r="D91" s="29" t="s">
        <v>108</v>
      </c>
      <c r="E91" s="21">
        <v>1631</v>
      </c>
      <c r="F91" s="30">
        <f>G91/E91</f>
        <v>4.4685959534028203</v>
      </c>
      <c r="G91" s="23">
        <v>7288.28</v>
      </c>
    </row>
    <row r="92" spans="1:9" ht="38.1" customHeight="1" x14ac:dyDescent="0.25">
      <c r="A92" s="59"/>
      <c r="B92" s="59"/>
      <c r="C92" s="27" t="s">
        <v>26</v>
      </c>
      <c r="D92" s="29" t="s">
        <v>109</v>
      </c>
      <c r="E92" s="21">
        <v>28680</v>
      </c>
      <c r="F92" s="30">
        <f>G92/E92</f>
        <v>4.4685958856345884</v>
      </c>
      <c r="G92" s="23">
        <v>128159.33</v>
      </c>
    </row>
    <row r="93" spans="1:9" ht="38.1" customHeight="1" thickBot="1" x14ac:dyDescent="0.3">
      <c r="A93" s="59"/>
      <c r="B93" s="59"/>
      <c r="C93" s="27" t="s">
        <v>110</v>
      </c>
      <c r="D93" s="29" t="s">
        <v>111</v>
      </c>
      <c r="E93" s="21">
        <v>88344</v>
      </c>
      <c r="F93" s="30">
        <f>G93/E93</f>
        <v>3.9174000498053063</v>
      </c>
      <c r="G93" s="23">
        <v>346078.79</v>
      </c>
    </row>
    <row r="94" spans="1:9" ht="24.95" customHeight="1" thickBot="1" x14ac:dyDescent="0.3">
      <c r="A94" s="59"/>
      <c r="B94" s="64"/>
      <c r="C94" s="39"/>
      <c r="D94" s="40" t="s">
        <v>32</v>
      </c>
      <c r="E94" s="62">
        <f>SUM(E84:E93)</f>
        <v>196161</v>
      </c>
      <c r="F94" s="63"/>
      <c r="G94" s="62">
        <f>SUM(G84:G93)</f>
        <v>802414.29</v>
      </c>
    </row>
    <row r="95" spans="1:9" s="24" customFormat="1" ht="38.1" customHeight="1" x14ac:dyDescent="0.25">
      <c r="A95" s="59">
        <v>8</v>
      </c>
      <c r="B95" s="65" t="s">
        <v>112</v>
      </c>
      <c r="C95" s="19" t="str">
        <f>C84</f>
        <v>Армавирский филиал  ПАО "ТНС энерго Кубань"</v>
      </c>
      <c r="D95" s="44" t="s">
        <v>113</v>
      </c>
      <c r="E95" s="45">
        <v>4413</v>
      </c>
      <c r="F95" s="46">
        <f t="shared" ref="F95:F98" si="15">G95/E95</f>
        <v>4.1991117153863584</v>
      </c>
      <c r="G95" s="47">
        <v>18530.68</v>
      </c>
    </row>
    <row r="96" spans="1:9" s="24" customFormat="1" ht="38.1" customHeight="1" x14ac:dyDescent="0.25">
      <c r="A96" s="59"/>
      <c r="B96" s="59"/>
      <c r="C96" s="27" t="s">
        <v>12</v>
      </c>
      <c r="D96" s="48" t="s">
        <v>114</v>
      </c>
      <c r="E96" s="21">
        <v>1231</v>
      </c>
      <c r="F96" s="22">
        <f t="shared" si="15"/>
        <v>4.1991145410235582</v>
      </c>
      <c r="G96" s="23">
        <v>5169.1099999999997</v>
      </c>
    </row>
    <row r="97" spans="1:7" s="24" customFormat="1" ht="38.1" customHeight="1" x14ac:dyDescent="0.25">
      <c r="A97" s="59"/>
      <c r="B97" s="59"/>
      <c r="C97" s="27" t="s">
        <v>10</v>
      </c>
      <c r="D97" s="29" t="s">
        <v>115</v>
      </c>
      <c r="E97" s="21">
        <v>2136</v>
      </c>
      <c r="F97" s="22">
        <f t="shared" si="15"/>
        <v>4.1072518726591758</v>
      </c>
      <c r="G97" s="23">
        <v>8773.09</v>
      </c>
    </row>
    <row r="98" spans="1:7" ht="38.1" customHeight="1" x14ac:dyDescent="0.25">
      <c r="A98" s="59"/>
      <c r="B98" s="59"/>
      <c r="C98" s="27" t="s">
        <v>16</v>
      </c>
      <c r="D98" s="29" t="s">
        <v>116</v>
      </c>
      <c r="E98" s="21">
        <v>16</v>
      </c>
      <c r="F98" s="22">
        <f t="shared" si="15"/>
        <v>4.1993749999999999</v>
      </c>
      <c r="G98" s="23">
        <v>67.19</v>
      </c>
    </row>
    <row r="99" spans="1:7" ht="38.1" customHeight="1" x14ac:dyDescent="0.25">
      <c r="A99" s="59"/>
      <c r="B99" s="59"/>
      <c r="C99" s="27" t="s">
        <v>18</v>
      </c>
      <c r="D99" s="28" t="s">
        <v>117</v>
      </c>
      <c r="E99" s="21">
        <v>2166</v>
      </c>
      <c r="F99" s="22">
        <f>G99/E99</f>
        <v>4.6461726685133886</v>
      </c>
      <c r="G99" s="23">
        <v>10063.61</v>
      </c>
    </row>
    <row r="100" spans="1:7" ht="38.1" customHeight="1" x14ac:dyDescent="0.25">
      <c r="A100" s="59"/>
      <c r="B100" s="59"/>
      <c r="C100" s="27" t="s">
        <v>20</v>
      </c>
      <c r="D100" s="28" t="s">
        <v>118</v>
      </c>
      <c r="E100" s="21">
        <v>4866</v>
      </c>
      <c r="F100" s="22">
        <f>G100/E100</f>
        <v>4.6461734484175912</v>
      </c>
      <c r="G100" s="23">
        <v>22608.28</v>
      </c>
    </row>
    <row r="101" spans="1:7" ht="38.1" customHeight="1" x14ac:dyDescent="0.25">
      <c r="A101" s="59"/>
      <c r="B101" s="59"/>
      <c r="C101" s="27" t="s">
        <v>22</v>
      </c>
      <c r="D101" s="29" t="s">
        <v>119</v>
      </c>
      <c r="E101" s="21">
        <v>0</v>
      </c>
      <c r="F101" s="22">
        <v>0.3039</v>
      </c>
      <c r="G101" s="23">
        <v>1677.24</v>
      </c>
    </row>
    <row r="102" spans="1:7" ht="38.1" customHeight="1" x14ac:dyDescent="0.25">
      <c r="A102" s="59"/>
      <c r="B102" s="59"/>
      <c r="C102" s="27" t="s">
        <v>22</v>
      </c>
      <c r="D102" s="29" t="s">
        <v>120</v>
      </c>
      <c r="E102" s="21">
        <v>4708</v>
      </c>
      <c r="F102" s="22">
        <f t="shared" ref="F102" si="16">G102/E102</f>
        <v>4.646172472387426</v>
      </c>
      <c r="G102" s="23">
        <v>21874.18</v>
      </c>
    </row>
    <row r="103" spans="1:7" ht="38.1" customHeight="1" x14ac:dyDescent="0.25">
      <c r="A103" s="59"/>
      <c r="B103" s="59"/>
      <c r="C103" s="27" t="s">
        <v>24</v>
      </c>
      <c r="D103" s="29" t="s">
        <v>121</v>
      </c>
      <c r="E103" s="21">
        <v>7056</v>
      </c>
      <c r="F103" s="30">
        <f>G103/E103</f>
        <v>4.6461720521541947</v>
      </c>
      <c r="G103" s="23">
        <v>32783.39</v>
      </c>
    </row>
    <row r="104" spans="1:7" ht="38.1" customHeight="1" x14ac:dyDescent="0.25">
      <c r="A104" s="59"/>
      <c r="B104" s="59"/>
      <c r="C104" s="61" t="s">
        <v>26</v>
      </c>
      <c r="D104" s="29" t="s">
        <v>122</v>
      </c>
      <c r="E104" s="21">
        <v>16666</v>
      </c>
      <c r="F104" s="30">
        <f>G104/E104</f>
        <v>4.646172446897876</v>
      </c>
      <c r="G104" s="23">
        <v>77433.11</v>
      </c>
    </row>
    <row r="105" spans="1:7" ht="38.1" customHeight="1" x14ac:dyDescent="0.25">
      <c r="A105" s="59"/>
      <c r="B105" s="64"/>
      <c r="C105" s="27" t="s">
        <v>123</v>
      </c>
      <c r="D105" s="29" t="s">
        <v>124</v>
      </c>
      <c r="E105" s="23">
        <v>2571</v>
      </c>
      <c r="F105" s="30">
        <f t="shared" ref="F105:F115" si="17">G105/E105</f>
        <v>4.1413924542979386</v>
      </c>
      <c r="G105" s="23">
        <v>10647.52</v>
      </c>
    </row>
    <row r="106" spans="1:7" ht="38.1" customHeight="1" x14ac:dyDescent="0.25">
      <c r="A106" s="59"/>
      <c r="B106" s="64"/>
      <c r="C106" s="27" t="s">
        <v>123</v>
      </c>
      <c r="D106" s="29" t="s">
        <v>125</v>
      </c>
      <c r="E106" s="23">
        <v>-88344</v>
      </c>
      <c r="F106" s="30">
        <f t="shared" si="17"/>
        <v>3.9174000498053063</v>
      </c>
      <c r="G106" s="23">
        <v>-346078.79</v>
      </c>
    </row>
    <row r="107" spans="1:7" ht="38.1" customHeight="1" x14ac:dyDescent="0.25">
      <c r="A107" s="59"/>
      <c r="B107" s="64"/>
      <c r="C107" s="27" t="s">
        <v>123</v>
      </c>
      <c r="D107" s="29" t="s">
        <v>126</v>
      </c>
      <c r="E107" s="23">
        <v>3061</v>
      </c>
      <c r="F107" s="30">
        <f t="shared" si="17"/>
        <v>4.3894315583142758</v>
      </c>
      <c r="G107" s="23">
        <v>13436.05</v>
      </c>
    </row>
    <row r="108" spans="1:7" ht="38.1" customHeight="1" x14ac:dyDescent="0.25">
      <c r="A108" s="59"/>
      <c r="B108" s="64"/>
      <c r="C108" s="27" t="s">
        <v>123</v>
      </c>
      <c r="D108" s="29" t="s">
        <v>127</v>
      </c>
      <c r="E108" s="23">
        <v>9783</v>
      </c>
      <c r="F108" s="30">
        <f t="shared" si="17"/>
        <v>4.2991434120412961</v>
      </c>
      <c r="G108" s="23">
        <v>42058.52</v>
      </c>
    </row>
    <row r="109" spans="1:7" ht="38.1" customHeight="1" x14ac:dyDescent="0.25">
      <c r="A109" s="59"/>
      <c r="B109" s="64"/>
      <c r="C109" s="27" t="s">
        <v>123</v>
      </c>
      <c r="D109" s="29" t="s">
        <v>128</v>
      </c>
      <c r="E109" s="23">
        <v>2859</v>
      </c>
      <c r="F109" s="30">
        <f t="shared" si="17"/>
        <v>4.115278069254984</v>
      </c>
      <c r="G109" s="23">
        <v>11765.58</v>
      </c>
    </row>
    <row r="110" spans="1:7" ht="38.1" customHeight="1" x14ac:dyDescent="0.25">
      <c r="A110" s="59"/>
      <c r="B110" s="64"/>
      <c r="C110" s="27" t="s">
        <v>123</v>
      </c>
      <c r="D110" s="29" t="s">
        <v>129</v>
      </c>
      <c r="E110" s="23">
        <v>30540</v>
      </c>
      <c r="F110" s="30">
        <f t="shared" si="17"/>
        <v>4.1361480026195157</v>
      </c>
      <c r="G110" s="23">
        <v>126317.96</v>
      </c>
    </row>
    <row r="111" spans="1:7" ht="38.1" customHeight="1" x14ac:dyDescent="0.25">
      <c r="A111" s="59"/>
      <c r="B111" s="64"/>
      <c r="C111" s="27" t="s">
        <v>123</v>
      </c>
      <c r="D111" s="29" t="s">
        <v>130</v>
      </c>
      <c r="E111" s="23">
        <v>16506</v>
      </c>
      <c r="F111" s="30">
        <f t="shared" si="17"/>
        <v>4.1613364837028959</v>
      </c>
      <c r="G111" s="23">
        <v>68687.02</v>
      </c>
    </row>
    <row r="112" spans="1:7" ht="38.1" customHeight="1" x14ac:dyDescent="0.25">
      <c r="A112" s="59"/>
      <c r="B112" s="64"/>
      <c r="C112" s="27" t="s">
        <v>123</v>
      </c>
      <c r="D112" s="29" t="s">
        <v>131</v>
      </c>
      <c r="E112" s="23">
        <v>8497</v>
      </c>
      <c r="F112" s="30">
        <f t="shared" si="17"/>
        <v>4.4105884429798747</v>
      </c>
      <c r="G112" s="23">
        <v>37476.769999999997</v>
      </c>
    </row>
    <row r="113" spans="1:7" ht="38.1" customHeight="1" x14ac:dyDescent="0.25">
      <c r="A113" s="59"/>
      <c r="B113" s="64"/>
      <c r="C113" s="27" t="s">
        <v>123</v>
      </c>
      <c r="D113" s="29" t="s">
        <v>132</v>
      </c>
      <c r="E113" s="23">
        <v>12449</v>
      </c>
      <c r="F113" s="30">
        <f t="shared" si="17"/>
        <v>4.2716764398746889</v>
      </c>
      <c r="G113" s="23">
        <v>53178.1</v>
      </c>
    </row>
    <row r="114" spans="1:7" ht="38.1" customHeight="1" x14ac:dyDescent="0.25">
      <c r="A114" s="59"/>
      <c r="B114" s="64"/>
      <c r="C114" s="27" t="s">
        <v>123</v>
      </c>
      <c r="D114" s="29" t="s">
        <v>133</v>
      </c>
      <c r="E114" s="23">
        <v>7157</v>
      </c>
      <c r="F114" s="30">
        <f t="shared" si="17"/>
        <v>4.4673606259605982</v>
      </c>
      <c r="G114" s="23">
        <v>31972.9</v>
      </c>
    </row>
    <row r="115" spans="1:7" ht="38.1" customHeight="1" x14ac:dyDescent="0.25">
      <c r="A115" s="59"/>
      <c r="B115" s="64"/>
      <c r="C115" s="27" t="s">
        <v>123</v>
      </c>
      <c r="D115" s="29" t="s">
        <v>134</v>
      </c>
      <c r="E115" s="23">
        <v>2077</v>
      </c>
      <c r="F115" s="30">
        <f t="shared" si="17"/>
        <v>4.3835532017332692</v>
      </c>
      <c r="G115" s="23">
        <v>9104.64</v>
      </c>
    </row>
    <row r="116" spans="1:7" ht="24.95" customHeight="1" thickBot="1" x14ac:dyDescent="0.3">
      <c r="A116" s="59"/>
      <c r="B116" s="66"/>
      <c r="C116" s="67"/>
      <c r="D116" s="56" t="s">
        <v>32</v>
      </c>
      <c r="E116" s="68">
        <f>SUM(E95:E109)</f>
        <v>-26812</v>
      </c>
      <c r="F116" s="69"/>
      <c r="G116" s="70">
        <f>SUM(G95:G115)</f>
        <v>257546.15000000002</v>
      </c>
    </row>
    <row r="117" spans="1:7" s="24" customFormat="1" ht="38.1" customHeight="1" x14ac:dyDescent="0.25">
      <c r="A117" s="59">
        <v>9</v>
      </c>
      <c r="B117" s="65" t="s">
        <v>135</v>
      </c>
      <c r="C117" s="19" t="str">
        <f>C95</f>
        <v>Армавирский филиал  ПАО "ТНС энерго Кубань"</v>
      </c>
      <c r="D117" s="29" t="s">
        <v>136</v>
      </c>
      <c r="E117" s="45">
        <v>5118</v>
      </c>
      <c r="F117" s="46">
        <f t="shared" ref="F117:F121" si="18">G117/E117</f>
        <v>4.3610414224306373</v>
      </c>
      <c r="G117" s="47">
        <v>22319.81</v>
      </c>
    </row>
    <row r="118" spans="1:7" s="24" customFormat="1" ht="38.1" customHeight="1" x14ac:dyDescent="0.25">
      <c r="A118" s="59"/>
      <c r="B118" s="59"/>
      <c r="C118" s="27" t="s">
        <v>12</v>
      </c>
      <c r="D118" s="29" t="s">
        <v>137</v>
      </c>
      <c r="E118" s="21">
        <v>1217</v>
      </c>
      <c r="F118" s="22">
        <f t="shared" si="18"/>
        <v>4.361035332785538</v>
      </c>
      <c r="G118" s="23">
        <v>5307.38</v>
      </c>
    </row>
    <row r="119" spans="1:7" s="24" customFormat="1" ht="38.1" customHeight="1" x14ac:dyDescent="0.25">
      <c r="A119" s="59"/>
      <c r="B119" s="59"/>
      <c r="C119" s="27" t="s">
        <v>123</v>
      </c>
      <c r="D119" s="29" t="s">
        <v>134</v>
      </c>
      <c r="E119" s="21">
        <v>0</v>
      </c>
      <c r="F119" s="22" t="e">
        <f t="shared" si="18"/>
        <v>#DIV/0!</v>
      </c>
      <c r="G119" s="23">
        <v>0</v>
      </c>
    </row>
    <row r="120" spans="1:7" s="24" customFormat="1" ht="38.1" customHeight="1" x14ac:dyDescent="0.25">
      <c r="A120" s="59"/>
      <c r="B120" s="59"/>
      <c r="C120" s="27" t="s">
        <v>14</v>
      </c>
      <c r="D120" s="29" t="s">
        <v>138</v>
      </c>
      <c r="E120" s="21">
        <v>28776</v>
      </c>
      <c r="F120" s="22">
        <f t="shared" si="18"/>
        <v>4.3610401028634973</v>
      </c>
      <c r="G120" s="23">
        <v>125493.29</v>
      </c>
    </row>
    <row r="121" spans="1:7" ht="38.1" customHeight="1" x14ac:dyDescent="0.25">
      <c r="A121" s="59"/>
      <c r="B121" s="59"/>
      <c r="C121" s="27" t="s">
        <v>16</v>
      </c>
      <c r="D121" s="29" t="s">
        <v>139</v>
      </c>
      <c r="E121" s="21">
        <v>22</v>
      </c>
      <c r="F121" s="22">
        <f t="shared" si="18"/>
        <v>4.3609090909090904</v>
      </c>
      <c r="G121" s="23">
        <v>95.94</v>
      </c>
    </row>
    <row r="122" spans="1:7" ht="38.1" customHeight="1" x14ac:dyDescent="0.25">
      <c r="A122" s="59"/>
      <c r="B122" s="59"/>
      <c r="C122" s="27" t="s">
        <v>18</v>
      </c>
      <c r="D122" s="29" t="s">
        <v>140</v>
      </c>
      <c r="E122" s="21">
        <v>2066</v>
      </c>
      <c r="F122" s="22">
        <f>G122/E122</f>
        <v>4.731984511132624</v>
      </c>
      <c r="G122" s="23">
        <v>9776.2800000000007</v>
      </c>
    </row>
    <row r="123" spans="1:7" ht="38.1" customHeight="1" x14ac:dyDescent="0.25">
      <c r="A123" s="59"/>
      <c r="B123" s="59"/>
      <c r="C123" s="27" t="s">
        <v>20</v>
      </c>
      <c r="D123" s="28" t="s">
        <v>141</v>
      </c>
      <c r="E123" s="21">
        <v>4596</v>
      </c>
      <c r="F123" s="22">
        <f>G123/E123</f>
        <v>4.7319843342036556</v>
      </c>
      <c r="G123" s="23">
        <v>21748.2</v>
      </c>
    </row>
    <row r="124" spans="1:7" ht="38.1" customHeight="1" x14ac:dyDescent="0.25">
      <c r="A124" s="59"/>
      <c r="B124" s="59"/>
      <c r="C124" s="27" t="s">
        <v>22</v>
      </c>
      <c r="D124" s="29" t="s">
        <v>140</v>
      </c>
      <c r="E124" s="21">
        <v>4297</v>
      </c>
      <c r="F124" s="22">
        <f t="shared" ref="F124" si="19">G124/E124</f>
        <v>4.7319851058878291</v>
      </c>
      <c r="G124" s="23">
        <v>20333.34</v>
      </c>
    </row>
    <row r="125" spans="1:7" ht="38.1" customHeight="1" x14ac:dyDescent="0.25">
      <c r="A125" s="59"/>
      <c r="B125" s="59"/>
      <c r="C125" s="27" t="s">
        <v>24</v>
      </c>
      <c r="D125" s="29" t="s">
        <v>142</v>
      </c>
      <c r="E125" s="21">
        <v>6810</v>
      </c>
      <c r="F125" s="30">
        <f>G125/E125</f>
        <v>4.7319838472834066</v>
      </c>
      <c r="G125" s="23">
        <v>32224.81</v>
      </c>
    </row>
    <row r="126" spans="1:7" ht="38.1" customHeight="1" thickBot="1" x14ac:dyDescent="0.3">
      <c r="A126" s="59"/>
      <c r="B126" s="59"/>
      <c r="C126" s="27" t="s">
        <v>26</v>
      </c>
      <c r="D126" s="29" t="s">
        <v>143</v>
      </c>
      <c r="E126" s="21">
        <v>34376</v>
      </c>
      <c r="F126" s="30">
        <f>G126/E126</f>
        <v>4.7319839422853152</v>
      </c>
      <c r="G126" s="23">
        <v>162666.68</v>
      </c>
    </row>
    <row r="127" spans="1:7" ht="24.95" customHeight="1" thickBot="1" x14ac:dyDescent="0.3">
      <c r="A127" s="59"/>
      <c r="B127" s="66"/>
      <c r="C127" s="39"/>
      <c r="D127" s="40" t="s">
        <v>32</v>
      </c>
      <c r="E127" s="62">
        <f>SUM(E117:E126)</f>
        <v>87278</v>
      </c>
      <c r="F127" s="63"/>
      <c r="G127" s="71">
        <f>SUM(G117:G126)</f>
        <v>399965.73</v>
      </c>
    </row>
    <row r="128" spans="1:7" s="24" customFormat="1" ht="38.1" customHeight="1" x14ac:dyDescent="0.25">
      <c r="A128" s="72"/>
      <c r="B128" s="26" t="s">
        <v>144</v>
      </c>
      <c r="C128" s="73" t="str">
        <f>C117</f>
        <v>Армавирский филиал  ПАО "ТНС энерго Кубань"</v>
      </c>
      <c r="D128" s="74"/>
      <c r="E128" s="47">
        <v>0</v>
      </c>
      <c r="F128" s="46" t="e">
        <f t="shared" ref="F128:F132" si="20">G128/E128</f>
        <v>#DIV/0!</v>
      </c>
      <c r="G128" s="47">
        <v>0</v>
      </c>
    </row>
    <row r="129" spans="1:8" s="24" customFormat="1" ht="38.1" customHeight="1" x14ac:dyDescent="0.25">
      <c r="A129" s="25"/>
      <c r="B129" s="26"/>
      <c r="C129" s="75" t="s">
        <v>12</v>
      </c>
      <c r="D129" s="76"/>
      <c r="E129" s="23">
        <v>0</v>
      </c>
      <c r="F129" s="22" t="e">
        <f t="shared" si="20"/>
        <v>#DIV/0!</v>
      </c>
      <c r="G129" s="23">
        <v>0</v>
      </c>
    </row>
    <row r="130" spans="1:8" s="24" customFormat="1" ht="38.1" customHeight="1" x14ac:dyDescent="0.25">
      <c r="A130" s="25"/>
      <c r="B130" s="26"/>
      <c r="C130" s="27" t="s">
        <v>20</v>
      </c>
      <c r="D130" s="76"/>
      <c r="E130" s="23">
        <v>0</v>
      </c>
      <c r="F130" s="22" t="e">
        <f t="shared" si="20"/>
        <v>#DIV/0!</v>
      </c>
      <c r="G130" s="23">
        <v>0</v>
      </c>
    </row>
    <row r="131" spans="1:8" s="24" customFormat="1" ht="38.1" customHeight="1" x14ac:dyDescent="0.25">
      <c r="A131" s="25"/>
      <c r="B131" s="26"/>
      <c r="C131" s="75" t="s">
        <v>14</v>
      </c>
      <c r="D131" s="77"/>
      <c r="E131" s="23">
        <v>0</v>
      </c>
      <c r="F131" s="22" t="e">
        <f t="shared" si="20"/>
        <v>#DIV/0!</v>
      </c>
      <c r="G131" s="23">
        <v>0</v>
      </c>
    </row>
    <row r="132" spans="1:8" s="24" customFormat="1" ht="38.1" customHeight="1" x14ac:dyDescent="0.25">
      <c r="A132" s="25"/>
      <c r="B132" s="26"/>
      <c r="C132" s="75" t="s">
        <v>16</v>
      </c>
      <c r="D132" s="78"/>
      <c r="E132" s="23">
        <v>0</v>
      </c>
      <c r="F132" s="22" t="e">
        <f t="shared" si="20"/>
        <v>#DIV/0!</v>
      </c>
      <c r="G132" s="23">
        <v>0</v>
      </c>
    </row>
    <row r="133" spans="1:8" s="24" customFormat="1" ht="38.1" customHeight="1" x14ac:dyDescent="0.25">
      <c r="A133" s="25"/>
      <c r="B133" s="26"/>
      <c r="C133" s="75" t="s">
        <v>18</v>
      </c>
      <c r="D133" s="79"/>
      <c r="E133" s="23">
        <v>0</v>
      </c>
      <c r="F133" s="22" t="e">
        <f>G133/E133</f>
        <v>#DIV/0!</v>
      </c>
      <c r="G133" s="23">
        <v>0</v>
      </c>
    </row>
    <row r="134" spans="1:8" s="24" customFormat="1" ht="38.1" customHeight="1" x14ac:dyDescent="0.25">
      <c r="A134" s="25"/>
      <c r="B134" s="26"/>
      <c r="C134" s="75" t="s">
        <v>20</v>
      </c>
      <c r="D134" s="79"/>
      <c r="E134" s="23">
        <v>0</v>
      </c>
      <c r="F134" s="22" t="e">
        <f>G134/E134</f>
        <v>#DIV/0!</v>
      </c>
      <c r="G134" s="23">
        <v>0</v>
      </c>
    </row>
    <row r="135" spans="1:8" s="24" customFormat="1" ht="38.1" customHeight="1" x14ac:dyDescent="0.25">
      <c r="A135" s="25"/>
      <c r="B135" s="26"/>
      <c r="C135" s="75" t="s">
        <v>22</v>
      </c>
      <c r="D135" s="78"/>
      <c r="E135" s="23">
        <v>0</v>
      </c>
      <c r="F135" s="22" t="e">
        <f t="shared" ref="F135" si="21">G135/E135</f>
        <v>#DIV/0!</v>
      </c>
      <c r="G135" s="23">
        <v>0</v>
      </c>
    </row>
    <row r="136" spans="1:8" s="24" customFormat="1" ht="38.1" customHeight="1" x14ac:dyDescent="0.25">
      <c r="A136" s="25"/>
      <c r="B136" s="26"/>
      <c r="C136" s="75" t="s">
        <v>24</v>
      </c>
      <c r="D136" s="78"/>
      <c r="E136" s="23">
        <v>0</v>
      </c>
      <c r="F136" s="30" t="e">
        <f>G136/E136</f>
        <v>#DIV/0!</v>
      </c>
      <c r="G136" s="23">
        <v>0</v>
      </c>
    </row>
    <row r="137" spans="1:8" s="24" customFormat="1" ht="38.1" customHeight="1" thickBot="1" x14ac:dyDescent="0.3">
      <c r="A137" s="25"/>
      <c r="B137" s="26"/>
      <c r="C137" s="75" t="s">
        <v>26</v>
      </c>
      <c r="D137" s="78"/>
      <c r="E137" s="23">
        <v>0</v>
      </c>
      <c r="F137" s="30" t="e">
        <f>G137/E137</f>
        <v>#DIV/0!</v>
      </c>
      <c r="G137" s="23">
        <v>0</v>
      </c>
    </row>
    <row r="138" spans="1:8" ht="24.95" customHeight="1" thickBot="1" x14ac:dyDescent="0.3">
      <c r="A138" s="37"/>
      <c r="B138" s="38"/>
      <c r="C138" s="39"/>
      <c r="D138" s="80" t="s">
        <v>32</v>
      </c>
      <c r="E138" s="71">
        <f>SUM(E128:E137)</f>
        <v>0</v>
      </c>
      <c r="F138" s="63"/>
      <c r="G138" s="81">
        <f>SUM(G128:G137)</f>
        <v>0</v>
      </c>
      <c r="H138" s="52"/>
    </row>
    <row r="139" spans="1:8" s="24" customFormat="1" ht="38.1" customHeight="1" x14ac:dyDescent="0.25">
      <c r="A139" s="72"/>
      <c r="B139" s="26" t="s">
        <v>145</v>
      </c>
      <c r="C139" s="19" t="str">
        <f>C128</f>
        <v>Армавирский филиал  ПАО "ТНС энерго Кубань"</v>
      </c>
      <c r="D139" s="44"/>
      <c r="E139" s="45">
        <v>0</v>
      </c>
      <c r="F139" s="46" t="e">
        <f t="shared" ref="F139:F143" si="22">G139/E139</f>
        <v>#DIV/0!</v>
      </c>
      <c r="G139" s="47">
        <v>0</v>
      </c>
    </row>
    <row r="140" spans="1:8" s="24" customFormat="1" ht="38.1" customHeight="1" x14ac:dyDescent="0.25">
      <c r="A140" s="25"/>
      <c r="B140" s="26"/>
      <c r="C140" s="27" t="s">
        <v>12</v>
      </c>
      <c r="D140" s="48"/>
      <c r="E140" s="21">
        <v>0</v>
      </c>
      <c r="F140" s="22" t="e">
        <f t="shared" si="22"/>
        <v>#DIV/0!</v>
      </c>
      <c r="G140" s="23">
        <v>0</v>
      </c>
    </row>
    <row r="141" spans="1:8" s="24" customFormat="1" ht="38.1" customHeight="1" x14ac:dyDescent="0.25">
      <c r="A141" s="25"/>
      <c r="B141" s="26"/>
      <c r="C141" s="27" t="s">
        <v>123</v>
      </c>
      <c r="D141" s="48"/>
      <c r="E141" s="21">
        <v>0</v>
      </c>
      <c r="F141" s="22" t="e">
        <f t="shared" si="22"/>
        <v>#DIV/0!</v>
      </c>
      <c r="G141" s="23">
        <v>0</v>
      </c>
    </row>
    <row r="142" spans="1:8" s="24" customFormat="1" ht="38.1" customHeight="1" x14ac:dyDescent="0.25">
      <c r="A142" s="25"/>
      <c r="B142" s="26"/>
      <c r="C142" s="27" t="s">
        <v>14</v>
      </c>
      <c r="D142" s="29"/>
      <c r="E142" s="21">
        <v>0</v>
      </c>
      <c r="F142" s="22" t="e">
        <f t="shared" si="22"/>
        <v>#DIV/0!</v>
      </c>
      <c r="G142" s="23">
        <v>0</v>
      </c>
    </row>
    <row r="143" spans="1:8" s="24" customFormat="1" ht="38.1" customHeight="1" x14ac:dyDescent="0.25">
      <c r="A143" s="25"/>
      <c r="B143" s="26"/>
      <c r="C143" s="27" t="s">
        <v>16</v>
      </c>
      <c r="D143" s="29"/>
      <c r="E143" s="21">
        <v>0</v>
      </c>
      <c r="F143" s="22" t="e">
        <f t="shared" si="22"/>
        <v>#DIV/0!</v>
      </c>
      <c r="G143" s="23">
        <v>0</v>
      </c>
    </row>
    <row r="144" spans="1:8" s="24" customFormat="1" ht="38.1" customHeight="1" x14ac:dyDescent="0.25">
      <c r="A144" s="25"/>
      <c r="B144" s="26"/>
      <c r="C144" s="27" t="s">
        <v>18</v>
      </c>
      <c r="D144" s="28"/>
      <c r="E144" s="21">
        <v>0</v>
      </c>
      <c r="F144" s="22" t="e">
        <f>G144/E144</f>
        <v>#DIV/0!</v>
      </c>
      <c r="G144" s="23">
        <v>0</v>
      </c>
    </row>
    <row r="145" spans="1:8" s="24" customFormat="1" ht="38.1" customHeight="1" x14ac:dyDescent="0.25">
      <c r="A145" s="25"/>
      <c r="B145" s="26"/>
      <c r="C145" s="27" t="s">
        <v>20</v>
      </c>
      <c r="D145" s="28"/>
      <c r="E145" s="21">
        <v>0</v>
      </c>
      <c r="F145" s="22" t="e">
        <f>G145/E145</f>
        <v>#DIV/0!</v>
      </c>
      <c r="G145" s="23">
        <v>0</v>
      </c>
    </row>
    <row r="146" spans="1:8" s="24" customFormat="1" ht="38.1" customHeight="1" x14ac:dyDescent="0.25">
      <c r="A146" s="25"/>
      <c r="B146" s="26"/>
      <c r="C146" s="27" t="s">
        <v>22</v>
      </c>
      <c r="D146" s="29"/>
      <c r="E146" s="21">
        <v>0</v>
      </c>
      <c r="F146" s="22" t="e">
        <f t="shared" ref="F146" si="23">G146/E146</f>
        <v>#DIV/0!</v>
      </c>
      <c r="G146" s="23">
        <v>0</v>
      </c>
    </row>
    <row r="147" spans="1:8" s="24" customFormat="1" ht="38.1" customHeight="1" x14ac:dyDescent="0.25">
      <c r="A147" s="25"/>
      <c r="B147" s="26"/>
      <c r="C147" s="27" t="s">
        <v>24</v>
      </c>
      <c r="D147" s="29"/>
      <c r="E147" s="21">
        <v>0</v>
      </c>
      <c r="F147" s="30" t="e">
        <f>G147/E147</f>
        <v>#DIV/0!</v>
      </c>
      <c r="G147" s="23">
        <v>0</v>
      </c>
    </row>
    <row r="148" spans="1:8" s="24" customFormat="1" ht="38.1" customHeight="1" thickBot="1" x14ac:dyDescent="0.3">
      <c r="A148" s="25"/>
      <c r="B148" s="26"/>
      <c r="C148" s="27" t="s">
        <v>26</v>
      </c>
      <c r="D148" s="29"/>
      <c r="E148" s="21">
        <v>0</v>
      </c>
      <c r="F148" s="30" t="e">
        <f>G148/E148</f>
        <v>#DIV/0!</v>
      </c>
      <c r="G148" s="23">
        <v>0</v>
      </c>
    </row>
    <row r="149" spans="1:8" ht="24.95" customHeight="1" thickBot="1" x14ac:dyDescent="0.3">
      <c r="A149" s="37"/>
      <c r="B149" s="38"/>
      <c r="C149" s="39"/>
      <c r="D149" s="80" t="s">
        <v>32</v>
      </c>
      <c r="E149" s="71">
        <f>SUM(E139:E148)</f>
        <v>0</v>
      </c>
      <c r="F149" s="63"/>
      <c r="G149" s="81">
        <f>SUM(G139:G148)</f>
        <v>0</v>
      </c>
      <c r="H149" s="52"/>
    </row>
    <row r="150" spans="1:8" s="24" customFormat="1" ht="38.1" customHeight="1" x14ac:dyDescent="0.25">
      <c r="A150" s="72"/>
      <c r="B150" s="26" t="s">
        <v>146</v>
      </c>
      <c r="C150" s="19" t="str">
        <f>C139</f>
        <v>Армавирский филиал  ПАО "ТНС энерго Кубань"</v>
      </c>
      <c r="D150" s="44"/>
      <c r="E150" s="45">
        <v>0</v>
      </c>
      <c r="F150" s="46" t="e">
        <f t="shared" ref="F150:F154" si="24">G150/E150</f>
        <v>#DIV/0!</v>
      </c>
      <c r="G150" s="47">
        <v>0</v>
      </c>
    </row>
    <row r="151" spans="1:8" s="24" customFormat="1" ht="38.1" customHeight="1" x14ac:dyDescent="0.25">
      <c r="A151" s="25"/>
      <c r="B151" s="26"/>
      <c r="C151" s="27" t="s">
        <v>12</v>
      </c>
      <c r="D151" s="48"/>
      <c r="E151" s="21">
        <v>0</v>
      </c>
      <c r="F151" s="22" t="e">
        <f t="shared" si="24"/>
        <v>#DIV/0!</v>
      </c>
      <c r="G151" s="23">
        <v>0</v>
      </c>
    </row>
    <row r="152" spans="1:8" s="24" customFormat="1" ht="38.1" customHeight="1" x14ac:dyDescent="0.25">
      <c r="A152" s="25"/>
      <c r="B152" s="26"/>
      <c r="C152" s="27" t="s">
        <v>123</v>
      </c>
      <c r="D152" s="48"/>
      <c r="E152" s="21">
        <v>0</v>
      </c>
      <c r="F152" s="22" t="e">
        <f t="shared" si="24"/>
        <v>#DIV/0!</v>
      </c>
      <c r="G152" s="23">
        <v>0</v>
      </c>
    </row>
    <row r="153" spans="1:8" s="24" customFormat="1" ht="38.1" customHeight="1" x14ac:dyDescent="0.25">
      <c r="A153" s="25"/>
      <c r="B153" s="26"/>
      <c r="C153" s="27" t="s">
        <v>14</v>
      </c>
      <c r="D153" s="29"/>
      <c r="E153" s="21">
        <v>0</v>
      </c>
      <c r="F153" s="22" t="e">
        <f t="shared" si="24"/>
        <v>#DIV/0!</v>
      </c>
      <c r="G153" s="23">
        <v>0</v>
      </c>
    </row>
    <row r="154" spans="1:8" s="24" customFormat="1" ht="38.1" customHeight="1" x14ac:dyDescent="0.25">
      <c r="A154" s="25"/>
      <c r="B154" s="26"/>
      <c r="C154" s="27" t="s">
        <v>16</v>
      </c>
      <c r="D154" s="29"/>
      <c r="E154" s="21">
        <v>0</v>
      </c>
      <c r="F154" s="22" t="e">
        <f t="shared" si="24"/>
        <v>#DIV/0!</v>
      </c>
      <c r="G154" s="23">
        <v>0</v>
      </c>
    </row>
    <row r="155" spans="1:8" s="24" customFormat="1" ht="38.1" customHeight="1" x14ac:dyDescent="0.25">
      <c r="A155" s="25"/>
      <c r="B155" s="26"/>
      <c r="C155" s="27" t="s">
        <v>18</v>
      </c>
      <c r="D155" s="28"/>
      <c r="E155" s="21">
        <v>0</v>
      </c>
      <c r="F155" s="22" t="e">
        <f>G155/E155</f>
        <v>#DIV/0!</v>
      </c>
      <c r="G155" s="23">
        <v>0</v>
      </c>
    </row>
    <row r="156" spans="1:8" s="24" customFormat="1" ht="38.1" customHeight="1" x14ac:dyDescent="0.25">
      <c r="A156" s="25"/>
      <c r="B156" s="26"/>
      <c r="C156" s="27" t="s">
        <v>20</v>
      </c>
      <c r="D156" s="28"/>
      <c r="E156" s="21">
        <v>0</v>
      </c>
      <c r="F156" s="22" t="e">
        <f>G156/E156</f>
        <v>#DIV/0!</v>
      </c>
      <c r="G156" s="23">
        <v>0</v>
      </c>
    </row>
    <row r="157" spans="1:8" s="24" customFormat="1" ht="38.1" customHeight="1" x14ac:dyDescent="0.25">
      <c r="A157" s="25"/>
      <c r="B157" s="26"/>
      <c r="C157" s="27" t="s">
        <v>22</v>
      </c>
      <c r="D157" s="29"/>
      <c r="E157" s="21">
        <v>0</v>
      </c>
      <c r="F157" s="22" t="e">
        <f t="shared" ref="F157" si="25">G157/E157</f>
        <v>#DIV/0!</v>
      </c>
      <c r="G157" s="23">
        <v>0</v>
      </c>
    </row>
    <row r="158" spans="1:8" s="24" customFormat="1" ht="38.1" customHeight="1" x14ac:dyDescent="0.25">
      <c r="A158" s="25"/>
      <c r="B158" s="26"/>
      <c r="C158" s="27" t="s">
        <v>24</v>
      </c>
      <c r="D158" s="29"/>
      <c r="E158" s="21">
        <v>0</v>
      </c>
      <c r="F158" s="30" t="e">
        <f>G158/E158</f>
        <v>#DIV/0!</v>
      </c>
      <c r="G158" s="23">
        <v>0</v>
      </c>
    </row>
    <row r="159" spans="1:8" s="24" customFormat="1" ht="38.1" customHeight="1" thickBot="1" x14ac:dyDescent="0.3">
      <c r="A159" s="25"/>
      <c r="B159" s="26"/>
      <c r="C159" s="27" t="s">
        <v>26</v>
      </c>
      <c r="D159" s="29"/>
      <c r="E159" s="21">
        <v>0</v>
      </c>
      <c r="F159" s="30" t="e">
        <f>G159/E159</f>
        <v>#DIV/0!</v>
      </c>
      <c r="G159" s="23">
        <v>0</v>
      </c>
    </row>
    <row r="160" spans="1:8" ht="24.95" customHeight="1" thickBot="1" x14ac:dyDescent="0.3">
      <c r="A160" s="37"/>
      <c r="B160" s="38"/>
      <c r="C160" s="39"/>
      <c r="D160" s="40" t="s">
        <v>32</v>
      </c>
      <c r="E160" s="71">
        <f>SUM(E150:E159)</f>
        <v>0</v>
      </c>
      <c r="F160" s="63"/>
      <c r="G160" s="81">
        <f>SUM(G150:G159)</f>
        <v>0</v>
      </c>
      <c r="H160" s="52"/>
    </row>
    <row r="161" spans="1:9" s="24" customFormat="1" ht="38.1" customHeight="1" x14ac:dyDescent="0.25">
      <c r="A161" s="72"/>
      <c r="B161" s="26">
        <v>2020</v>
      </c>
      <c r="C161" s="19" t="str">
        <f>C150</f>
        <v>Армавирский филиал  ПАО "ТНС энерго Кубань"</v>
      </c>
      <c r="D161" s="44"/>
      <c r="E161" s="82">
        <f>E4+E16+E28+E41+E60+E70+E84+E95+E117+E128+E139+E150+E97</f>
        <v>85347</v>
      </c>
      <c r="F161" s="83"/>
      <c r="G161" s="82">
        <f>G4+G16+G28+G41+G60+G70+G84+G95+G97+G117+G128+G139+G150</f>
        <v>337563.19</v>
      </c>
    </row>
    <row r="162" spans="1:9" s="24" customFormat="1" ht="38.1" customHeight="1" x14ac:dyDescent="0.25">
      <c r="A162" s="25"/>
      <c r="B162" s="26"/>
      <c r="C162" s="27" t="s">
        <v>12</v>
      </c>
      <c r="D162" s="48"/>
      <c r="E162" s="84">
        <f>E5+E17+E29+E42+E61+E71+E85+E96+E118+E129+E140+E151</f>
        <v>16001</v>
      </c>
      <c r="F162" s="85"/>
      <c r="G162" s="86">
        <f>G5+G17+G29+G42+G61+G71+G85+G96+G118+G129+G140+G151</f>
        <v>63261.19</v>
      </c>
    </row>
    <row r="163" spans="1:9" s="24" customFormat="1" ht="38.1" customHeight="1" x14ac:dyDescent="0.25">
      <c r="A163" s="25"/>
      <c r="B163" s="26"/>
      <c r="C163" s="27" t="s">
        <v>14</v>
      </c>
      <c r="D163" s="29"/>
      <c r="E163" s="87">
        <f>E6+E18+E30+E43+E62+E72+E86+E120+E131+E142+E153</f>
        <v>957450</v>
      </c>
      <c r="F163" s="85"/>
      <c r="G163" s="84">
        <f>G6+G18+G30+G43+G62+G72+G86+G120+G131+G142+G153</f>
        <v>3719752.4700000007</v>
      </c>
    </row>
    <row r="164" spans="1:9" s="24" customFormat="1" ht="38.1" customHeight="1" x14ac:dyDescent="0.25">
      <c r="A164" s="25"/>
      <c r="B164" s="26"/>
      <c r="C164" s="27" t="s">
        <v>16</v>
      </c>
      <c r="D164" s="29"/>
      <c r="E164" s="87">
        <f>E7+E19+E31+E44+E63+E73+E87+E98+E121+E132+E143+E154+E32</f>
        <v>669580</v>
      </c>
      <c r="F164" s="85"/>
      <c r="G164" s="84">
        <f>G7+G19+G31+G44+G63+G73+G87+G98+G121+G132+G143+G154+G32</f>
        <v>2614665.4</v>
      </c>
      <c r="I164" s="88"/>
    </row>
    <row r="165" spans="1:9" s="24" customFormat="1" ht="38.1" customHeight="1" x14ac:dyDescent="0.25">
      <c r="A165" s="25"/>
      <c r="B165" s="26"/>
      <c r="C165" s="27" t="s">
        <v>18</v>
      </c>
      <c r="D165" s="28"/>
      <c r="E165" s="84">
        <f>E8+E20+E33+E45+E64+E74+E88+E99+E122+E133+E144+E155</f>
        <v>18790</v>
      </c>
      <c r="F165" s="85"/>
      <c r="G165" s="84">
        <f>G8+G20+G33+G45+G64+G74+G88+G99+G122+G133+G144+G155</f>
        <v>77590.259999999995</v>
      </c>
    </row>
    <row r="166" spans="1:9" s="24" customFormat="1" ht="38.1" customHeight="1" x14ac:dyDescent="0.25">
      <c r="A166" s="25"/>
      <c r="B166" s="26"/>
      <c r="C166" s="27" t="s">
        <v>20</v>
      </c>
      <c r="D166" s="28"/>
      <c r="E166" s="84">
        <f>E9+E21+E34+E46+E65+E75+E89+E100+E123+E134+E145+E156</f>
        <v>101552</v>
      </c>
      <c r="F166" s="85"/>
      <c r="G166" s="84">
        <f>G9+G21+G34+G46+G65+G75+G89+G100+G123+G130+G145+G156</f>
        <v>403155.67</v>
      </c>
    </row>
    <row r="167" spans="1:9" s="24" customFormat="1" ht="38.1" customHeight="1" x14ac:dyDescent="0.25">
      <c r="A167" s="25"/>
      <c r="B167" s="26"/>
      <c r="C167" s="27" t="s">
        <v>22</v>
      </c>
      <c r="D167" s="29"/>
      <c r="E167" s="84">
        <f>E10+E22+E35+E47+E66+E76+E90+E102+E124+E135+E146+E157</f>
        <v>31895</v>
      </c>
      <c r="F167" s="85"/>
      <c r="G167" s="84">
        <f>G10+G22+G35+G47+G66+G76+G90+G102+G124+G135+G146+G157</f>
        <v>131993.48000000001</v>
      </c>
    </row>
    <row r="168" spans="1:9" s="24" customFormat="1" ht="38.1" customHeight="1" x14ac:dyDescent="0.25">
      <c r="A168" s="25"/>
      <c r="B168" s="26"/>
      <c r="C168" s="27" t="s">
        <v>24</v>
      </c>
      <c r="D168" s="29"/>
      <c r="E168" s="84">
        <f>E11+E23+E36+E48+E67+E77+E91+E103+E125+E136+E147+E158</f>
        <v>24738</v>
      </c>
      <c r="F168" s="89"/>
      <c r="G168" s="87">
        <f>G11+G23+G36+G48+G67+G77+G91+G103+G125+G136+G147+G158</f>
        <v>108125.25</v>
      </c>
    </row>
    <row r="169" spans="1:9" s="24" customFormat="1" ht="38.1" customHeight="1" x14ac:dyDescent="0.25">
      <c r="A169" s="25"/>
      <c r="B169" s="26"/>
      <c r="C169" s="27" t="s">
        <v>26</v>
      </c>
      <c r="D169" s="29"/>
      <c r="E169" s="87">
        <f>E12+E24+E37+E49+E50+E51+E52+E68+E82+E92+E104+E126+E137+E148+E159+E78+E79+E80+E81+E53+E54+E55+E56+E57+E58+E38+E39+E25+E26+E13+E14</f>
        <v>463376</v>
      </c>
      <c r="F169" s="89"/>
      <c r="G169" s="87">
        <f>G12+G24+G37+G50+G51+G52+G68+G82+G92+G104+G126+G148+G159</f>
        <v>1776977.31</v>
      </c>
    </row>
    <row r="170" spans="1:9" s="24" customFormat="1" ht="38.1" customHeight="1" thickBot="1" x14ac:dyDescent="0.3">
      <c r="A170" s="25"/>
      <c r="B170" s="26"/>
      <c r="C170" s="27" t="s">
        <v>147</v>
      </c>
      <c r="D170" s="29"/>
      <c r="E170" s="84">
        <f>E93+E105+E107+E108+E109+E110+E111+E112+E113+E114+E115+E119+E130+E141+E152</f>
        <v>183844</v>
      </c>
      <c r="F170" s="89"/>
      <c r="G170" s="87">
        <f>G93+G105+G107+G108+G109+G110+G111+G112+G113+G114+G115+G119+G130+G141+G152+G106</f>
        <v>404645.06000000011</v>
      </c>
    </row>
    <row r="171" spans="1:9" ht="38.1" customHeight="1" thickBot="1" x14ac:dyDescent="0.3">
      <c r="A171" s="25"/>
      <c r="B171" s="26"/>
      <c r="C171" s="90"/>
      <c r="D171" s="33"/>
      <c r="E171" s="91">
        <f>E14+E26+E39+E56+E57+E58</f>
        <v>0</v>
      </c>
      <c r="F171" s="92"/>
      <c r="G171" s="91">
        <f>G14+G26+G39+G56+G57+G58</f>
        <v>-1.4552803406786552E-12</v>
      </c>
    </row>
    <row r="172" spans="1:9" ht="24.95" customHeight="1" thickBot="1" x14ac:dyDescent="0.3">
      <c r="A172" s="37"/>
      <c r="B172" s="38"/>
      <c r="C172" s="93"/>
      <c r="D172" s="94" t="s">
        <v>32</v>
      </c>
      <c r="E172" s="71">
        <f>SUM(E161:E171)</f>
        <v>2552573</v>
      </c>
      <c r="F172" s="95"/>
      <c r="G172" s="81">
        <f>G15+G27+G40+G59+G69+G94+G116+G127+G138+G149+G160+G83</f>
        <v>9722183.2100000009</v>
      </c>
      <c r="H172" s="52"/>
    </row>
  </sheetData>
  <mergeCells count="28">
    <mergeCell ref="A150:A160"/>
    <mergeCell ref="B150:B160"/>
    <mergeCell ref="A161:A172"/>
    <mergeCell ref="B161:B172"/>
    <mergeCell ref="A117:A127"/>
    <mergeCell ref="B117:B127"/>
    <mergeCell ref="A128:A138"/>
    <mergeCell ref="B128:B138"/>
    <mergeCell ref="A139:A149"/>
    <mergeCell ref="B139:B149"/>
    <mergeCell ref="A70:A83"/>
    <mergeCell ref="B70:B83"/>
    <mergeCell ref="A84:A94"/>
    <mergeCell ref="B84:B94"/>
    <mergeCell ref="A95:A116"/>
    <mergeCell ref="B95:B116"/>
    <mergeCell ref="A28:A40"/>
    <mergeCell ref="B28:B40"/>
    <mergeCell ref="A41:A59"/>
    <mergeCell ref="B41:B59"/>
    <mergeCell ref="A60:A69"/>
    <mergeCell ref="B60:B69"/>
    <mergeCell ref="A1:G1"/>
    <mergeCell ref="A2:G2"/>
    <mergeCell ref="A4:A15"/>
    <mergeCell ref="B4:B15"/>
    <mergeCell ref="A16:A27"/>
    <mergeCell ref="B16:B27"/>
  </mergeCells>
  <pageMargins left="0" right="0" top="0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2020-10-29T08:12:50Z</dcterms:created>
  <dcterms:modified xsi:type="dcterms:W3CDTF">2020-10-29T08:13:42Z</dcterms:modified>
</cp:coreProperties>
</file>