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5DFF4D07-337D-4066-BF0E-67EAD30761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1" sheetId="10" r:id="rId1"/>
    <sheet name="1.2" sheetId="11" r:id="rId2"/>
    <sheet name="1.3" sheetId="12" r:id="rId3"/>
    <sheet name="1.4" sheetId="13" r:id="rId4"/>
    <sheet name="2.1" sheetId="1" r:id="rId5"/>
    <sheet name="2.2" sheetId="2" r:id="rId6"/>
    <sheet name="2.3" sheetId="18" r:id="rId7"/>
    <sheet name="2.4" sheetId="20" r:id="rId8"/>
    <sheet name="3.1" sheetId="14" r:id="rId9"/>
    <sheet name="3.2" sheetId="15" r:id="rId10"/>
    <sheet name="3.3" sheetId="22" r:id="rId11"/>
    <sheet name="3.4" sheetId="3" r:id="rId12"/>
    <sheet name="3.5" sheetId="17" r:id="rId13"/>
    <sheet name="4.1" sheetId="5" r:id="rId14"/>
    <sheet name="4.2" sheetId="7" r:id="rId15"/>
    <sheet name="4.3" sheetId="8" r:id="rId16"/>
    <sheet name="4.4" sheetId="19" r:id="rId17"/>
    <sheet name="4.5" sheetId="24" r:id="rId18"/>
    <sheet name="4.6" sheetId="25" r:id="rId19"/>
    <sheet name="4.7" sheetId="26" r:id="rId20"/>
    <sheet name="4.8" sheetId="27" r:id="rId21"/>
    <sheet name="4.9" sheetId="21" r:id="rId22"/>
    <sheet name="10" sheetId="23" r:id="rId23"/>
  </sheets>
  <definedNames>
    <definedName name="_xlnm.Print_Area" localSheetId="2">'1.3'!$A$1:$S$21</definedName>
    <definedName name="_xlnm.Print_Area" localSheetId="22">'10'!$A$1:$Q$34</definedName>
    <definedName name="_xlnm.Print_Area" localSheetId="6">'2.3'!$A$1:$P$16</definedName>
    <definedName name="_xlnm.Print_Area" localSheetId="10">'3.3'!$A$1:$N$7</definedName>
    <definedName name="_xlnm.Print_Area" localSheetId="12">'3.5'!$A$1:$R$11</definedName>
    <definedName name="_xlnm.Print_Area" localSheetId="18">'4.6'!$A$1:$L$12</definedName>
    <definedName name="_xlnm.Print_Area" localSheetId="19">'4.7'!$A$1:$L$10</definedName>
    <definedName name="_xlnm.Print_Area" localSheetId="20">'4.8'!$A$1:$L$6</definedName>
  </definedNames>
  <calcPr calcId="191029"/>
</workbook>
</file>

<file path=xl/calcChain.xml><?xml version="1.0" encoding="utf-8"?>
<calcChain xmlns="http://schemas.openxmlformats.org/spreadsheetml/2006/main">
  <c r="L13" i="5" l="1"/>
  <c r="F13" i="13"/>
  <c r="AB13" i="3"/>
  <c r="AD12" i="21"/>
  <c r="E35" i="5"/>
  <c r="F35" i="5"/>
  <c r="AA12" i="21"/>
  <c r="Z12" i="21"/>
  <c r="W12" i="21"/>
  <c r="T12" i="21"/>
  <c r="Q12" i="21"/>
  <c r="Q17" i="5"/>
  <c r="K23" i="5" l="1"/>
  <c r="C13" i="5"/>
  <c r="D13" i="5"/>
  <c r="E13" i="5"/>
  <c r="F13" i="5"/>
  <c r="H11" i="7" s="1"/>
  <c r="Q15" i="5"/>
  <c r="G13" i="5" l="1"/>
  <c r="G14" i="1" l="1"/>
  <c r="G17" i="13"/>
  <c r="G13" i="13"/>
  <c r="K12" i="21"/>
  <c r="Q11" i="2"/>
  <c r="M11" i="2"/>
  <c r="I11" i="2"/>
  <c r="E11" i="2"/>
  <c r="L18" i="5"/>
  <c r="Z13" i="5"/>
  <c r="Y13" i="5"/>
  <c r="X13" i="5"/>
  <c r="W13" i="5"/>
  <c r="U13" i="5"/>
  <c r="T13" i="5"/>
  <c r="S13" i="5"/>
  <c r="R13" i="5"/>
  <c r="P13" i="5"/>
  <c r="Q13" i="5" s="1"/>
  <c r="O13" i="5"/>
  <c r="N13" i="5"/>
  <c r="M13" i="5"/>
  <c r="H13" i="5"/>
  <c r="I13" i="5"/>
  <c r="K13" i="5"/>
  <c r="J13" i="5"/>
  <c r="P23" i="5"/>
  <c r="Z23" i="5"/>
  <c r="Y23" i="5"/>
  <c r="U23" i="5"/>
  <c r="T23" i="5"/>
  <c r="O23" i="5"/>
  <c r="J23" i="5"/>
  <c r="U35" i="5"/>
  <c r="P35" i="5"/>
  <c r="K35" i="5"/>
  <c r="J35" i="5"/>
  <c r="G35" i="5"/>
  <c r="F23" i="5"/>
  <c r="E23" i="5"/>
  <c r="G15" i="5"/>
  <c r="G18" i="5"/>
  <c r="G36" i="5"/>
  <c r="G39" i="5"/>
  <c r="AB20" i="3"/>
  <c r="AB19" i="3"/>
  <c r="AB14" i="3"/>
  <c r="L20" i="3"/>
  <c r="L19" i="3"/>
  <c r="G20" i="3"/>
  <c r="G19" i="3"/>
  <c r="L14" i="3"/>
  <c r="L13" i="3"/>
  <c r="G14" i="3"/>
  <c r="G13" i="3"/>
  <c r="G32" i="1"/>
  <c r="G29" i="1"/>
  <c r="G27" i="1"/>
  <c r="G24" i="1"/>
  <c r="G22" i="1"/>
  <c r="G19" i="1"/>
  <c r="G17" i="1"/>
  <c r="F24" i="1"/>
  <c r="D11" i="8" l="1"/>
  <c r="D12" i="8" s="1"/>
  <c r="F12" i="21"/>
  <c r="G12" i="21"/>
  <c r="G18" i="13"/>
  <c r="Q18" i="12"/>
  <c r="R18" i="12" l="1"/>
  <c r="S18" i="12"/>
  <c r="Q19" i="12"/>
  <c r="G19" i="11"/>
  <c r="G17" i="11"/>
  <c r="G16" i="11"/>
  <c r="G15" i="11"/>
  <c r="G14" i="11"/>
  <c r="G12" i="11"/>
  <c r="F12" i="11"/>
  <c r="F14" i="11"/>
  <c r="E14" i="11"/>
  <c r="H26" i="10"/>
  <c r="H23" i="10"/>
  <c r="H19" i="10"/>
  <c r="H18" i="10"/>
  <c r="H14" i="10"/>
  <c r="F26" i="10"/>
  <c r="F14" i="10" l="1"/>
  <c r="M21" i="23"/>
  <c r="J29" i="23"/>
  <c r="J26" i="23"/>
  <c r="J23" i="23"/>
  <c r="K30" i="23"/>
  <c r="N23" i="23"/>
  <c r="P29" i="23"/>
  <c r="N29" i="23"/>
  <c r="P26" i="23"/>
  <c r="N26" i="23"/>
  <c r="P23" i="23"/>
  <c r="L29" i="23"/>
  <c r="L26" i="23"/>
  <c r="L30" i="23" s="1"/>
  <c r="M30" i="23" s="1"/>
  <c r="L23" i="23"/>
  <c r="G29" i="23"/>
  <c r="G26" i="23"/>
  <c r="G23" i="23"/>
  <c r="Q28" i="23"/>
  <c r="O28" i="23"/>
  <c r="M28" i="23"/>
  <c r="K28" i="23"/>
  <c r="K23" i="23" l="1"/>
  <c r="O23" i="23"/>
  <c r="M23" i="23"/>
  <c r="N30" i="23"/>
  <c r="O30" i="23" s="1"/>
  <c r="Q23" i="23"/>
  <c r="P30" i="23"/>
  <c r="Q30" i="23" s="1"/>
  <c r="M29" i="23"/>
  <c r="Q26" i="23"/>
  <c r="O29" i="23"/>
  <c r="Q29" i="23"/>
  <c r="K29" i="23"/>
  <c r="K26" i="23"/>
  <c r="M26" i="23"/>
  <c r="O26" i="23"/>
  <c r="K22" i="23"/>
  <c r="K24" i="23"/>
  <c r="K25" i="23"/>
  <c r="K27" i="23"/>
  <c r="K21" i="23"/>
  <c r="M22" i="23"/>
  <c r="Q22" i="23"/>
  <c r="Q24" i="23"/>
  <c r="Q25" i="23"/>
  <c r="Q27" i="23"/>
  <c r="O22" i="23"/>
  <c r="O24" i="23"/>
  <c r="O25" i="23"/>
  <c r="O27" i="23"/>
  <c r="M24" i="23"/>
  <c r="M25" i="23"/>
  <c r="M27" i="23"/>
  <c r="Q21" i="23"/>
  <c r="O21" i="23"/>
  <c r="C13" i="13"/>
  <c r="T35" i="5" l="1"/>
  <c r="S35" i="5"/>
  <c r="R35" i="5"/>
  <c r="O35" i="5"/>
  <c r="N35" i="5"/>
  <c r="M35" i="5"/>
  <c r="I35" i="5"/>
  <c r="H35" i="5"/>
  <c r="D35" i="5"/>
  <c r="C35" i="5"/>
  <c r="AB15" i="3"/>
  <c r="AB16" i="3"/>
  <c r="AB17" i="3"/>
  <c r="AB21" i="3"/>
  <c r="AB22" i="3"/>
  <c r="AB23" i="3"/>
  <c r="E24" i="1" l="1"/>
  <c r="F29" i="1" l="1"/>
  <c r="C29" i="1"/>
  <c r="E19" i="1"/>
  <c r="F19" i="1"/>
  <c r="E14" i="1"/>
  <c r="F14" i="1"/>
  <c r="C14" i="1"/>
  <c r="D14" i="1" l="1"/>
  <c r="D19" i="1"/>
  <c r="D29" i="1"/>
  <c r="E13" i="13" l="1"/>
  <c r="D13" i="13"/>
  <c r="D14" i="11" l="1"/>
  <c r="C14" i="11"/>
  <c r="C14" i="10"/>
  <c r="D12" i="11" l="1"/>
  <c r="E12" i="11"/>
  <c r="C12" i="11"/>
  <c r="D14" i="10" l="1"/>
  <c r="D18" i="10"/>
  <c r="E18" i="10"/>
  <c r="D19" i="10"/>
  <c r="E19" i="10"/>
  <c r="E14" i="10" l="1"/>
  <c r="D24" i="1" l="1"/>
  <c r="C19" i="1"/>
  <c r="C24" i="1"/>
  <c r="E29" i="1"/>
</calcChain>
</file>

<file path=xl/sharedStrings.xml><?xml version="1.0" encoding="utf-8"?>
<sst xmlns="http://schemas.openxmlformats.org/spreadsheetml/2006/main" count="729" uniqueCount="298">
  <si>
    <t>Показатель</t>
  </si>
  <si>
    <t>Значение показателя, годы</t>
  </si>
  <si>
    <t>Динамика изменения показателя</t>
  </si>
  <si>
    <t>ВН (110 кВ и выше)</t>
  </si>
  <si>
    <t>СН1 (35 - 60 кВ)</t>
  </si>
  <si>
    <t>СН2 (1 - 20 кВ)</t>
  </si>
  <si>
    <t>НН (до 1 кВ)</t>
  </si>
  <si>
    <t>№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</si>
  <si>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шт.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</si>
  <si>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шт.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</si>
  <si>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</si>
  <si>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</si>
  <si>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</si>
  <si>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</si>
  <si>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BH</t>
  </si>
  <si>
    <t>CH1</t>
  </si>
  <si>
    <t>CH2</t>
  </si>
  <si>
    <t>HH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</si>
  <si>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</si>
  <si>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</si>
  <si>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Динамика изменения показателя, %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</si>
  <si>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</si>
  <si>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</si>
  <si>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</si>
  <si>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</si>
  <si>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Всего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</si>
  <si>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</si>
  <si>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</si>
  <si>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</si>
  <si>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</si>
  <si>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</si>
  <si>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</si>
  <si>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</si>
  <si>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</si>
  <si>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</si>
  <si>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</si>
  <si>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</si>
  <si>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3.4. Сведения о качестве услуг по технологическому присоединению к электрическим сетям сетевой организации.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</si>
  <si>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</si>
  <si>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</si>
  <si>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</si>
  <si>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</si>
  <si>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</si>
  <si>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</si>
  <si>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</si>
  <si>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</si>
  <si>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</si>
  <si>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</si>
  <si>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</si>
  <si>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</si>
  <si>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</si>
  <si>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</si>
  <si>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</si>
  <si>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</si>
  <si>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</si>
  <si>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</si>
  <si>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</si>
  <si>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</si>
  <si>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</si>
  <si>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</si>
  <si>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</si>
  <si>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</si>
  <si>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 xml:space="preserve">3.4 </t>
  </si>
  <si>
    <t xml:space="preserve">3.3 </t>
  </si>
  <si>
    <t xml:space="preserve">3.2 </t>
  </si>
  <si>
    <t xml:space="preserve">3.1 </t>
  </si>
  <si>
    <t xml:space="preserve">2.5 </t>
  </si>
  <si>
    <t xml:space="preserve">2.4 </t>
  </si>
  <si>
    <t xml:space="preserve">2.3 </t>
  </si>
  <si>
    <t xml:space="preserve">2.1.1 </t>
  </si>
  <si>
    <t xml:space="preserve">2.1.2 </t>
  </si>
  <si>
    <t xml:space="preserve">2.2 </t>
  </si>
  <si>
    <t xml:space="preserve">2.1 </t>
  </si>
  <si>
    <t xml:space="preserve">1.5 </t>
  </si>
  <si>
    <t xml:space="preserve">1.4 </t>
  </si>
  <si>
    <t xml:space="preserve">1.3 </t>
  </si>
  <si>
    <t xml:space="preserve">1.2 </t>
  </si>
  <si>
    <t xml:space="preserve">1.1 </t>
  </si>
  <si>
    <t xml:space="preserve">7.1 </t>
  </si>
  <si>
    <t xml:space="preserve">7.2 </t>
  </si>
  <si>
    <t xml:space="preserve">4.1 </t>
  </si>
  <si>
    <t xml:space="preserve">4.2 </t>
  </si>
  <si>
    <t xml:space="preserve">4.3 </t>
  </si>
  <si>
    <t xml:space="preserve">4.4 </t>
  </si>
  <si>
    <t xml:space="preserve">5.1 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</si>
  <si>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</si>
  <si>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</si>
  <si>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</si>
  <si>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</si>
  <si>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</si>
  <si>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</si>
  <si>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</si>
  <si>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</si>
  <si>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</si>
  <si>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</si>
  <si>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4.2 Информация о деятельности офисов обслуживания потребителей.</t>
  </si>
  <si>
    <t>Наименование</t>
  </si>
  <si>
    <t>Единица измерения</t>
  </si>
  <si>
    <t xml:space="preserve">Перечень номеров телефонов, выделенных для обслуживания потребителей: Номер телефона по вопросам энергоснабжения:                                                                                 Номера телефонов центров обработки телефонных вызовов:
</t>
  </si>
  <si>
    <t>Общее число телефонных вызовов от потребителей по выделенным номерам телефонов</t>
  </si>
  <si>
    <t>Общее число телефонных вызовов от потребителей, на которые ответил оператор сетевой организации</t>
  </si>
  <si>
    <t>2.1</t>
  </si>
  <si>
    <t>2.2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</si>
  <si>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</si>
  <si>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</si>
  <si>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Среднее время обработки телефонного вызова от потребителя на выделенные номера телефонов за текущий период</t>
  </si>
  <si>
    <t>4.3. Информация о заочном обслуживании потребителей посредством телефонной связи.</t>
  </si>
  <si>
    <t>Количество потребителей услуг сетевой организации</t>
  </si>
  <si>
    <t>из них:</t>
  </si>
  <si>
    <t>1.1</t>
  </si>
  <si>
    <t>1.2</t>
  </si>
  <si>
    <t>Количество точек поставки всего</t>
  </si>
  <si>
    <t>оборудованных ПУ эл/эн</t>
  </si>
  <si>
    <t>Вводные устройства в МКД</t>
  </si>
  <si>
    <t>Бесхозные объекты ЭСХ</t>
  </si>
  <si>
    <t>ПУ с дистанционным сбором данных</t>
  </si>
  <si>
    <t>1.1.  О количестве потребителей услуг</t>
  </si>
  <si>
    <t>Данные по объему воздушных линий электропередач (ВЛЭП) и кабельных линий электропередач (КЛЭП) в зависимости от протяженности, напряжения, конструктивного использования и материала опор представлены в таблице 1:</t>
  </si>
  <si>
    <t>Таблица 1</t>
  </si>
  <si>
    <t>-</t>
  </si>
  <si>
    <t>№ п/п</t>
  </si>
  <si>
    <t>1.4. Уровень физического износа объектов электросетевого хозяйства</t>
  </si>
  <si>
    <t>Уровень физического износа объектов</t>
  </si>
  <si>
    <t>кабинет</t>
  </si>
  <si>
    <t xml:space="preserve">номер телефона            </t>
  </si>
  <si>
    <t xml:space="preserve">единицы                  </t>
  </si>
  <si>
    <t xml:space="preserve">мин.                        </t>
  </si>
  <si>
    <t>Приложение №7</t>
  </si>
  <si>
    <t>к Единым стандартам качества обслуживания</t>
  </si>
  <si>
    <t>сетевыми организациями потребителей услуг</t>
  </si>
  <si>
    <t>сетевых организаций</t>
  </si>
  <si>
    <t xml:space="preserve">Информация о качестве обслуживания потребителей услуг </t>
  </si>
  <si>
    <r>
      <t>Показатель средней продолжительности прекращений передачи электрической энергии (П</t>
    </r>
    <r>
      <rPr>
        <vertAlign val="subscript"/>
        <sz val="12"/>
        <color indexed="8"/>
        <rFont val="Times New Roman"/>
        <family val="1"/>
        <charset val="204"/>
      </rPr>
      <t>SAIDI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</si>
  <si>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vertAlign val="subscript"/>
        <sz val="12"/>
        <color indexed="8"/>
        <rFont val="Times New Roman"/>
        <family val="1"/>
        <charset val="204"/>
      </rPr>
      <t>SAIFI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</si>
  <si>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2"/>
        <color indexed="8"/>
        <rFont val="Times New Roman"/>
        <family val="1"/>
        <charset val="204"/>
      </rPr>
      <t>SAIDI, план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</si>
  <si>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2"/>
        <color indexed="8"/>
        <rFont val="Times New Roman"/>
        <family val="1"/>
        <charset val="204"/>
      </rPr>
      <t>SAIFI,план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</si>
  <si>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 П</t>
    </r>
    <r>
      <rPr>
        <vertAlign val="subscript"/>
        <sz val="14"/>
        <color indexed="8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</si>
  <si>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 П</t>
    </r>
    <r>
      <rPr>
        <vertAlign val="subscript"/>
        <sz val="14"/>
        <color indexed="8"/>
        <rFont val="Times New Roman"/>
        <family val="1"/>
        <charset val="204"/>
      </rPr>
      <t>SAIFI</t>
    </r>
    <r>
      <rPr>
        <sz val="14"/>
        <color indexed="8"/>
        <rFont val="Times New Roman"/>
        <family val="1"/>
        <charset val="204"/>
      </rPr>
      <t> 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</si>
  <si>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</t>
    </r>
    <r>
      <rPr>
        <vertAlign val="subscript"/>
        <sz val="14"/>
        <color indexed="8"/>
        <rFont val="Times New Roman"/>
        <family val="1"/>
        <charset val="204"/>
      </rPr>
      <t>SAIDI, план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</si>
  <si>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</t>
    </r>
    <r>
      <rPr>
        <vertAlign val="subscript"/>
        <sz val="14"/>
        <color indexed="8"/>
        <rFont val="Times New Roman"/>
        <family val="1"/>
        <charset val="204"/>
      </rPr>
      <t>SAIFI, план</t>
    </r>
  </si>
  <si>
    <t>Наименование ПО</t>
  </si>
  <si>
    <t>Диспетчерское наименование ПС</t>
  </si>
  <si>
    <t>Уровень напряжения, кВ</t>
  </si>
  <si>
    <t>Трансформаторы ПС*</t>
  </si>
  <si>
    <t>2.4 Прочая информация, которую сетевая организация считает целесообразным для включения в отчет, касающаяся качества оказания услуг по передаче электрической энергии.</t>
  </si>
  <si>
    <t>Все это позволит улучшить качество оказания услуг по передаче электрической энергии, а так же увеличить надежность электроснабжения потребителей электроэнергии.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</si>
  <si>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</si>
  <si>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</si>
  <si>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</si>
  <si>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</si>
  <si>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</si>
  <si>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</si>
  <si>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</si>
  <si>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</si>
  <si>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</si>
  <si>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</si>
  <si>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Отчетное обращение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</si>
  <si>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</si>
  <si>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</si>
  <si>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</si>
  <si>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</si>
  <si>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</si>
  <si>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</si>
  <si>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</si>
  <si>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электрической 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</si>
  <si>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</si>
  <si>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</si>
  <si>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</si>
  <si>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</si>
  <si>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1.</t>
  </si>
  <si>
    <t>Динамика изменения показателя %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</si>
  <si>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присоединению.</t>
  </si>
  <si>
    <t>Отсутствует</t>
  </si>
  <si>
    <t>Величина свободной мощности, МВт</t>
  </si>
  <si>
    <t>Установленная мощность, МВА</t>
  </si>
  <si>
    <t>юридические лица I категории надежности</t>
  </si>
  <si>
    <t>юридические лица II категории надежности</t>
  </si>
  <si>
    <t>юридические лица III категории надежности</t>
  </si>
  <si>
    <t>физические лица I категории надежности</t>
  </si>
  <si>
    <t>физические лица  II категории надежности</t>
  </si>
  <si>
    <t>физические лица  III категории надежности</t>
  </si>
  <si>
    <t>ООО "Юг-Энергосеть"</t>
  </si>
  <si>
    <t xml:space="preserve">2.1. Показатели качества услуг по передаче электрической энергии в целом по ООО "Юг-Энергосеть" в отчетном периоде, а также динамика по отношению к году, предшествующему отчетному.
</t>
  </si>
  <si>
    <t xml:space="preserve">юридические лица </t>
  </si>
  <si>
    <t>физические лица</t>
  </si>
  <si>
    <t>Уровень напряжения/ Электроустановки</t>
  </si>
  <si>
    <t>ВЛ</t>
  </si>
  <si>
    <t>КЛ</t>
  </si>
  <si>
    <t>количество подстанций
шт.</t>
  </si>
  <si>
    <t>длина ЛЭП
 км</t>
  </si>
  <si>
    <t>Динамика, (+/- %)</t>
  </si>
  <si>
    <t>59</t>
  </si>
  <si>
    <t>43</t>
  </si>
  <si>
    <t>16,449</t>
  </si>
  <si>
    <t>2,786</t>
  </si>
  <si>
    <t>Дополнительная информация, касающаяся предоставления услуг по технологическому присоединению</t>
  </si>
  <si>
    <t>Строительство новых ВЛЭП, замена голых проводов на СИП.</t>
  </si>
  <si>
    <t>Ведется  работа по замене оборудования, исчерпавшего гарантийный срок эксплуатации (замена РЛНД, выработавших свой срок эксплуатации).</t>
  </si>
  <si>
    <t>3.2 Мероприятия, выполненные сетевой организацией в целях совершенствования деятельности по технологическому присоединению в отчетном периоде включают в себя оптимизацию процесса технологического присоединения, ускорение сроков процедуры технологического присоединения, совершенствование процедуры технологического присоединения посредством официального сайта.</t>
  </si>
  <si>
    <t>1.6</t>
  </si>
  <si>
    <t>отключение электрической энергии</t>
  </si>
  <si>
    <t>1.7</t>
  </si>
  <si>
    <t>дополнительные услуги</t>
  </si>
  <si>
    <t>1.8</t>
  </si>
  <si>
    <t>контактная информация</t>
  </si>
  <si>
    <t>1.9</t>
  </si>
  <si>
    <t>2.6</t>
  </si>
  <si>
    <t>2.7</t>
  </si>
  <si>
    <t>2.8</t>
  </si>
  <si>
    <t>2.9</t>
  </si>
  <si>
    <t xml:space="preserve">1) прием жалобы потребителя в письменной форме;
2) прием заявки/заявления на оказание услуг в письменной форме, в том числе: 
- заявки на технологическое присоединение; 
- заявления о продлении срока действия ранее выданных технических условий; 
- заявки на восстановление ранее выданных технических условий, утрата которых наступила в связи с ликвидацией, реорганизацией, прекращением деятельности прежнего владельца (заявителя), продажей объектов и по иным причинам;
- заявки на перераспределение присоединенной мощности;
- запроса о согласовании места установки прибора учета, схемы подключения прибора учета и иных компонентов измерительных комплексов и систем учета, а также метрологических характеристик прибора учета;
- заявки о необходимости снятия показаний существующего прибора учета;
- заявки на осуществление допуска в эксплуатацию прибора учета;
- заявления на оборудование точки поставки приборами учета;
- заявки на установку, замену и (или) эксплуатацию приборов учета.
3) прием сообщений о бездоговорном (безучетном) потреблении электрической энергии, о хищении объектов электросетевого хозяйства;
5) предоставление информации о статусе исполнения заявки на оказание услуг (процесса), договора оказания услуг, рассмотрения обращения, содержащего жалобу;
6) выдача документов потребителям, в том числе договоров на оказание услуг, квитанций, счетов-фактур на оплату услуг, документов по результатам оказания услуг (актов);
7) проведение целевых опросов, анкетирования потребителей для оценки качества оказываемых услуг и обслуживания.
</t>
  </si>
  <si>
    <t>353730
 Краснодарский край, 
Каневской р-он,
 ст-ца Каневская, 
ул. Черноморская 2/2, пом. 7</t>
  </si>
  <si>
    <t>пн-пт:
 с 8-00 до 17-00 
 обед 
с 12-00 до 13-00</t>
  </si>
  <si>
    <t xml:space="preserve">Письменное обращение посредством 
почтовой связи </t>
  </si>
  <si>
    <t>Заочное обращение посредством
связи Интернет</t>
  </si>
  <si>
    <t>Заочное обращение посредством 
телефонной связи</t>
  </si>
  <si>
    <t>Выполненные мероприятия по 
результатам обращения</t>
  </si>
  <si>
    <t>Планируемые мероприятия по
 результатам обращения</t>
  </si>
  <si>
    <t>Оказание услуг по передаче 
электрической энергии</t>
  </si>
  <si>
    <t>Коммерческий учет электрической 
энергии</t>
  </si>
  <si>
    <t>Техническое обслуживание
 электросетевых объектов</t>
  </si>
  <si>
    <t>п. 10 Единых стандартов качества</t>
  </si>
  <si>
    <t>обслуживания сетевыми организациями потребителей услуг</t>
  </si>
  <si>
    <t>сетевых организаций, утв. Приказом Минэнерго России от 15.04.2014 № 186</t>
  </si>
  <si>
    <t>1. Общая информация о сетевой организации</t>
  </si>
  <si>
    <t xml:space="preserve">  -технологическое присоединение к электрическим ;</t>
  </si>
  <si>
    <t xml:space="preserve">  - передача (распределение) электрической энергии;</t>
  </si>
  <si>
    <t>Адрес: 353730
 Краснодарский край, 
Каневской р-он,
 ст-ца Каневская, 
ул. Черноморская 2/2, пом. 7</t>
  </si>
  <si>
    <t xml:space="preserve">Адрес официального сайта ugenergoset@mail.ru </t>
  </si>
  <si>
    <t>2. Итоги изучения мнения о качестве обслуживания</t>
  </si>
  <si>
    <t>Вид регулируемых услуг</t>
  </si>
  <si>
    <t>Информация об опросе</t>
  </si>
  <si>
    <t>Технологическое присоединение</t>
  </si>
  <si>
    <t>очный опрос</t>
  </si>
  <si>
    <t>телефонный опрос</t>
  </si>
  <si>
    <t>Кол-во опрошенных потребителей</t>
  </si>
  <si>
    <t>Результаты проведенного опроса</t>
  </si>
  <si>
    <t>№п/п</t>
  </si>
  <si>
    <t>Качество подачи электроэнергии</t>
  </si>
  <si>
    <t>хорошо</t>
  </si>
  <si>
    <t>отлично</t>
  </si>
  <si>
    <t>%</t>
  </si>
  <si>
    <t>Общество с ограниченной ответственность "Юг-Энергосеть" осуществляет следующие виды деятельности:</t>
  </si>
  <si>
    <t>Отчет об опросе потребителей за 2025г о степени удовлетворенности качеством оказываемых услуг</t>
  </si>
  <si>
    <t>ООО "Юг-Энергосеть" за 2025 год</t>
  </si>
  <si>
    <t>1.3. Об объектах электросетевого хозяйства ООО "Юг-Энергосеть" 2025 год</t>
  </si>
  <si>
    <t>Мероприятия, выполненные сетевой организацией в целях совершенствования деятельности по технологическому присоединению в 2025 году</t>
  </si>
  <si>
    <t>https://ugenergoset.ru/wp-content/uploads/2025/01/Prikaz-N27_2024-ye-ot-29.11.2024-Ob-ustanovlenii-platy-za-tekh.-prisoedinenie.pdf</t>
  </si>
  <si>
    <t>не удовлетворительно</t>
  </si>
  <si>
    <t>удовлетворительно</t>
  </si>
  <si>
    <t>Цель проведения опроса:
Определение уровня удовлетворенности потребителей качеством услуг, предоставляемых ООО «Юг-Энергосеть», включая технологическое присоединение, техническое обслуживание сетей и качество подачи электроэнергии, а также оценку качества организации клиентского обслуживания.</t>
  </si>
  <si>
    <t>Итого по направлению</t>
  </si>
  <si>
    <t>ВСЕГО по компании:</t>
  </si>
  <si>
    <t>Канал коммуникации:</t>
  </si>
  <si>
    <t>3. Заключение:
По результатам опроса 1 000 потребителей:
62,5% респондентов оценили качество услуг на «хорошо» и «отлично», 37,5% — на «удовлетворительно». Неудовлетворительных оценок не выявлено, что свидетельствует об отсутствии системных проблем в обслуживании.
Наибольшие доли «отлично» получены по направлениям «Технологическое присоединение» (32%) и «Качество подачи электроэнергии» (17%). Наименьшая доля «отлично» (10%) приходится на «Техническое обслуживание», что требует дополнительного внимания.
Уровень удовлетворенности потребителей услугами ООО «Юг-Энергосеть» признан соответствующим требованиям, предъявляемым к территориальным сетевым организациям.</t>
  </si>
  <si>
    <t>Директор ООО "Юг-Энергосеть"</t>
  </si>
  <si>
    <t>О.В. Кривенченко</t>
  </si>
  <si>
    <t>1.2. О количестве точек поставки ООО "Юг-Энергосеть" за 2025 год</t>
  </si>
  <si>
    <t>48,6138</t>
  </si>
  <si>
    <t>33,565</t>
  </si>
  <si>
    <t>246</t>
  </si>
  <si>
    <t>1. Проведение планово-предупредительных ремонтов трансформаторных подстанций 6-10/0,4 кВ, показавших наибольшее количество отключений в 2025 году.
2.  Выполнение работ по расчистке охранных зон ВЛ от древесно-кустарниковой растительности. Срок исполнения — 2026 год. 
3. Реализация мероприятий инвестиционной программы 2026 года в части реконструкции объектов электросетевого хозяйства с высокой степенью износа. Выполнение ремонтов по утвержденному годовому графику.</t>
  </si>
  <si>
    <t xml:space="preserve">2.3 Мероприятия, выполненные сетевой организацией в целях повышения качества оказания услуг по передаче электрической энергии в отчетном периоде: </t>
  </si>
  <si>
    <t>Реализованные мероприятия позволили повысить надежность электроснабжения потребителей, снизить количество технологических нарушений и потери электроэнергии, а также улучшить качество учета и контроль параметров сети.</t>
  </si>
  <si>
    <t xml:space="preserve"> 1. Проведены плановые осмотры трансформаторных подстанций, что позволило своевременно выявлять и устранять неисправности, предотвращая развитие аварийных ситуаций. Выполнена замена корпусов ТП, что продлило срок службы оборудования и повысило безопасность эксплуатации.</t>
  </si>
  <si>
    <t xml:space="preserve"> 3. В рамках оптимизации режимов работы сети проведена балансировка фазных нагрузок, что способствовало снижению несимметрии и уменьшению потерь электроэнергии. Выполнено строительство новых линий электропередачи для равномерного распределения нагрузок и исключения перегрузок оборудования.</t>
  </si>
  <si>
    <t xml:space="preserve"> 2. Осуществлена замена проводов на перегруженных участках воздушных линий, а также монтаж самонесущих изолированных проводов (СИП) на ВЛ-0,4 кВ. Это позволило снизить технологические потери, минимизировать риски коротких замыканий, особенно в неблагоприятных погодных условиях, и повысить надежность электроснабжения потребителей.</t>
  </si>
  <si>
    <t xml:space="preserve"> 5. Регулярно проводились контрольные съемы показаний, выявлялись и заменялись приборы учета с истекшим сроком поверки, а также неисправные трансформаторы тока и напряжения.</t>
  </si>
  <si>
    <t xml:space="preserve"> 4. Значительное внимание уделено совершенствованию системы учета электроэнергии: произведена замена устаревших приборов учета на счетчики с повышенным классом точности, выполнен перенос узлов учета на границы балансовой принадлежности, что обеспечило оперативный мониторинг параметров сети и повысило достоверность учета.</t>
  </si>
  <si>
    <t>Проведение ежемесячного мониторинга и анализа динамики поступления заявок, направления оферт и заключения договоров об осуществлении технологического присоединения для выявления «узких мест» и оперативного улучшения процесса.</t>
  </si>
  <si>
    <t>Реализация программы профессионального развития сотрудников, включающей проведение обучающих семинаров, тренингов и регулярную проверку знаний инженерно-технического персонала в сфере технологического присоединения.</t>
  </si>
  <si>
    <t>Модернизация и расширение функциональных возможностей личного кабинета заявителя на официальном сайте, включая доработку интерфейса и повышение доступности электронных услуг.</t>
  </si>
  <si>
    <t>Внедрение и развитие автоматизированных систем управления процессами технологического присоединения, включая цифровизацию внутренних процедур и документооборота.</t>
  </si>
  <si>
    <t xml:space="preserve">8 (928) 233-11-53                                                           8 (928) 474-90-96    </t>
  </si>
  <si>
    <t xml:space="preserve">8 (928) 233-11-53
 8(86164) 4-55-58
ugenergoset@mail.ru        </t>
  </si>
  <si>
    <t>ПС /35/10 кВ"Новоминская-Колос" ВЛ-35кВ</t>
  </si>
  <si>
    <t>ПС /35/10 кВ"Ленинградский" ВЛ-35кВ</t>
  </si>
  <si>
    <t>ПС  35/6 кВ НТЭЦ "Новокубанская"</t>
  </si>
  <si>
    <t>3.1 Информация о наличии невостребованной мощности для осуществления технологического 
присоединения располагается на официальном сайте ООО "Юг-Энергосеть" https://ugenergoset.ru/raskrytie-informacii/</t>
  </si>
  <si>
    <t>35/6 кВ</t>
  </si>
  <si>
    <t>35/10 кВ</t>
  </si>
  <si>
    <t xml:space="preserve">Т1*7,5
Т2*2,5
</t>
  </si>
  <si>
    <t xml:space="preserve">Т1*4,0
</t>
  </si>
  <si>
    <t xml:space="preserve">Т1*4,0
Т2*3,2
</t>
  </si>
  <si>
    <t>Т1*3,2</t>
  </si>
  <si>
    <t>Район</t>
  </si>
  <si>
    <t>г. Тимашевск</t>
  </si>
  <si>
    <t>ст-ца Новоминская</t>
  </si>
  <si>
    <t>ст-ца Ленинградская</t>
  </si>
  <si>
    <t>г. Новокубанск</t>
  </si>
  <si>
    <t>ПС 110/35/6 кВ"Тимашевская" ВЛ-35кВ</t>
  </si>
  <si>
    <t xml:space="preserve">4.4. Категория обращений с наибольшим числом:
Всего обращений: Наибольшее число зафиксировано в категории "осуществление технологического присоединения" (4 455 обращений суммарно по всем формам: 66 очных + 4 063 по телефону + 326 через интернет).
Обращений, содержащих жалобу: Наибольшее число жалоб зафиксировано по категории "Качество электрической энергии" (всего 35 жалоб: 15 через интернет + 20 письменно).
Обращений, содержащих заявку на оказание услуг: Наибольшее число заявок зафиксировано в категории "Прочее" (всего 99 заявок: 83 очно + 14 через интернет + 2 письменно), однако среди профильных услуг лидирует "технологическое присоединение" (344 заявки: 16 очно + 328 через интернет).
</t>
  </si>
  <si>
    <t xml:space="preserve">
4.5. Описание дополнительных услуг:
Дополнительные услуги, помимо предусмотренных Едиными стандартами качества (услуги по передаче электроэнергии и технологическому присоединению), в отчетном периоде отсутствуют.
</t>
  </si>
  <si>
    <t xml:space="preserve">
4.6. Мероприятия для социально уязвимых групп: 
В ООО "Юг-Энергосеть" предусмотрены и разрабатываются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АЭС").
Детальный перечень мероприятий находится в стадии разработки.
</t>
  </si>
  <si>
    <t>4.7. Темы и результаты опросов потребителей:
Тема опроса: Определение уровня удовлетворенности потребителей качеством услуг ООО «Юг-Энергосеть», включая технологическое присоединение, техническое обслуживание сетей, качество подачи электроэнергии и организацию клиентского обслуживания.
Результаты опроса:
Всего опрошено: 1 000 потребителей.
Оценки «хорошо» и «отлично»: 62,5% респондентов.
Оценка «удовлетворительно»: 37,5% респондентов.
Неудовлетворительных оценок не выявлено.
Наивысшую оценку «отлично» получило направление «Технологическое присоединение» (32%).
Направление, требующее дополнительного внимания: «Техническое обслуживание» (наименьшая доля оценок «отлично» — 10%).
Заключение: Уровень удовлетворенности признан соответствующим требованиям к территориальным сетевым организациям.</t>
  </si>
  <si>
    <t>4.8. Мероприятия по повышению качества обслуживания:
В целях повышения качества обслуживания потребителей в отчетном периоде выполнялись следующие мероприятия:
1. Анализ потребностей и ожиданий клиентов посредством обработки обращений потребителей.
2. Обеспечение «обратной связи» и реагирование на жалобы и обращения.
3. Оценка степени удовлетворенности качеством услуг и обслуживания (проведение опроса).
4. Обеспечение информированности потребителей.
5. Сокращение сроков обработки и выполнения необходимых мероприятий по обращениям заявителей.</t>
  </si>
  <si>
    <t>4.6. Мероприятия, направленные на работу с социально уязвимыми группами населения.
В 2025 году ООО "Юг-Энергосеть" продолжена работа по взаимодействию с социально уязвимыми категориями потребителей. В рамках реализации данной политики выполнены следующие мероприятия:
1. Актуализирован список потребителей льготных категорий на основе данных, полученных при личных обращениях.
2. Обеспечено приоритетное обслуживание инвалидов I и II групп, участников ВОВ и многодетных родителей в центре обслуживания потребителей.
3. Для потребителей, подтвердивших статус социально уязвимых, при возникновении временных финансовых трудностей индивидуально рассматривается вопрос о предоставлении рассрочки по оплате услуг (в рамках действующего законодательства).
4. При поступлении информации о задолженности от социально уязвимых потребителей, первичной мерой воздействия является не отключение, а выезд сотрудника для выяснения причин задолженности и урегулирование вопроса погашения задолженности.
5. Всем обратившимся потребителям из социально уязвимых групп была оказана бесплатная помощь в составлении заявлений и проверке комплектности документов для технологического присоединения.</t>
  </si>
  <si>
    <t>3.5. Стоимость технологического присоединения к электрическим сетям сетевой организации рассчитывается по стандартизированным тарифным ставкам, установленными в соответствии с Приказом №27/2024-э от 29.11.2024 Департаментом Государственного регулирования тарифов Краснодарского края., ( на официальном сайте сетевой организации в сети Интернет https://ugenergoset.ru/wp-content/uploads/2025/01/Prikaz-N27_2024-ye-ot-29.11.2024-Ob-ustanovlenii-platy-za-tekh.-prisoedinenie.pdf)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</si>
</sst>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%"/>
    <numFmt numFmtId="167" formatCode="0.0"/>
    <numFmt numFmtId="168" formatCode="0.000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bscript"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F1115"/>
      <name val="Times New Roman"/>
      <family val="1"/>
      <charset val="204"/>
    </font>
    <font>
      <sz val="11"/>
      <color rgb="FF0F1115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25" fillId="0" borderId="0" applyNumberFormat="0" applyFill="0" applyBorder="0" applyAlignment="0" applyProtection="0"/>
  </cellStyleXfs>
  <cellXfs count="28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6" fontId="0" fillId="0" borderId="0" xfId="0" applyNumberFormat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6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1" applyFont="1"/>
    <xf numFmtId="0" fontId="1" fillId="0" borderId="0" xfId="1" applyAlignment="1">
      <alignment wrapText="1"/>
    </xf>
    <xf numFmtId="0" fontId="5" fillId="0" borderId="0" xfId="1" applyFont="1" applyAlignment="1">
      <alignment horizontal="justify"/>
    </xf>
    <xf numFmtId="0" fontId="1" fillId="0" borderId="0" xfId="1"/>
    <xf numFmtId="0" fontId="5" fillId="0" borderId="0" xfId="1" applyFont="1"/>
    <xf numFmtId="0" fontId="7" fillId="0" borderId="0" xfId="0" applyFont="1"/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/>
    <xf numFmtId="49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/>
    <xf numFmtId="0" fontId="2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14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15" fillId="0" borderId="1" xfId="1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vertical="center"/>
    </xf>
    <xf numFmtId="0" fontId="1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/>
    </xf>
    <xf numFmtId="0" fontId="15" fillId="0" borderId="18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49" fontId="2" fillId="0" borderId="21" xfId="1" applyNumberFormat="1" applyFont="1" applyBorder="1" applyAlignment="1">
      <alignment horizontal="center" vertical="center" wrapText="1"/>
    </xf>
    <xf numFmtId="49" fontId="2" fillId="0" borderId="17" xfId="1" applyNumberFormat="1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0" fontId="2" fillId="0" borderId="22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5" fillId="0" borderId="28" xfId="1" applyFont="1" applyBorder="1" applyAlignment="1">
      <alignment horizontal="right"/>
    </xf>
    <xf numFmtId="0" fontId="2" fillId="0" borderId="28" xfId="1" applyFont="1" applyBorder="1" applyAlignment="1">
      <alignment horizontal="right" wrapText="1"/>
    </xf>
    <xf numFmtId="0" fontId="2" fillId="0" borderId="29" xfId="1" applyFont="1" applyBorder="1" applyAlignment="1">
      <alignment horizontal="right" vertical="center" wrapText="1"/>
    </xf>
    <xf numFmtId="0" fontId="2" fillId="0" borderId="28" xfId="1" applyFont="1" applyBorder="1" applyAlignment="1">
      <alignment horizontal="right" vertical="top"/>
    </xf>
    <xf numFmtId="0" fontId="2" fillId="0" borderId="28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/>
    </xf>
    <xf numFmtId="9" fontId="2" fillId="0" borderId="3" xfId="2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wrapText="1"/>
    </xf>
    <xf numFmtId="3" fontId="2" fillId="2" borderId="9" xfId="1" applyNumberFormat="1" applyFont="1" applyFill="1" applyBorder="1" applyAlignment="1">
      <alignment horizontal="center"/>
    </xf>
    <xf numFmtId="3" fontId="2" fillId="2" borderId="3" xfId="1" applyNumberFormat="1" applyFont="1" applyFill="1" applyBorder="1" applyAlignment="1">
      <alignment horizontal="center"/>
    </xf>
    <xf numFmtId="9" fontId="13" fillId="0" borderId="1" xfId="2" applyFont="1" applyBorder="1" applyAlignment="1">
      <alignment horizontal="center" wrapText="1"/>
    </xf>
    <xf numFmtId="0" fontId="9" fillId="2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9" fontId="14" fillId="0" borderId="1" xfId="2" applyFont="1" applyBorder="1" applyAlignment="1">
      <alignment horizontal="center" vertical="center" wrapText="1"/>
    </xf>
    <xf numFmtId="0" fontId="21" fillId="0" borderId="3" xfId="0" applyFont="1" applyBorder="1"/>
    <xf numFmtId="0" fontId="21" fillId="0" borderId="3" xfId="0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center" vertical="top"/>
    </xf>
    <xf numFmtId="49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10" fontId="5" fillId="0" borderId="1" xfId="2" applyNumberFormat="1" applyFont="1" applyBorder="1" applyAlignment="1">
      <alignment horizontal="center"/>
    </xf>
    <xf numFmtId="10" fontId="5" fillId="0" borderId="4" xfId="2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0" xfId="2" applyFont="1" applyAlignment="1">
      <alignment horizontal="center" vertical="center"/>
    </xf>
    <xf numFmtId="9" fontId="2" fillId="0" borderId="0" xfId="2" applyFont="1"/>
    <xf numFmtId="0" fontId="17" fillId="0" borderId="0" xfId="0" applyFont="1"/>
    <xf numFmtId="0" fontId="5" fillId="0" borderId="0" xfId="1" applyFont="1" applyAlignment="1">
      <alignment wrapText="1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Continuous"/>
    </xf>
    <xf numFmtId="0" fontId="25" fillId="0" borderId="0" xfId="4"/>
    <xf numFmtId="0" fontId="26" fillId="0" borderId="3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vertical="center"/>
    </xf>
    <xf numFmtId="0" fontId="26" fillId="0" borderId="11" xfId="0" applyFont="1" applyBorder="1"/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9" fontId="2" fillId="0" borderId="16" xfId="2" applyFont="1" applyBorder="1" applyAlignment="1">
      <alignment vertical="center" wrapText="1"/>
    </xf>
    <xf numFmtId="9" fontId="2" fillId="0" borderId="20" xfId="2" applyFont="1" applyBorder="1" applyAlignment="1">
      <alignment vertical="center" wrapText="1"/>
    </xf>
    <xf numFmtId="165" fontId="5" fillId="0" borderId="18" xfId="1" applyNumberFormat="1" applyFont="1" applyBorder="1" applyAlignment="1">
      <alignment horizontal="center"/>
    </xf>
    <xf numFmtId="2" fontId="5" fillId="0" borderId="18" xfId="1" applyNumberFormat="1" applyFont="1" applyBorder="1" applyAlignment="1">
      <alignment horizontal="center"/>
    </xf>
    <xf numFmtId="2" fontId="2" fillId="0" borderId="21" xfId="1" applyNumberFormat="1" applyFont="1" applyBorder="1" applyAlignment="1">
      <alignment horizontal="center" vertical="center" wrapText="1"/>
    </xf>
    <xf numFmtId="2" fontId="1" fillId="0" borderId="0" xfId="1" applyNumberFormat="1"/>
    <xf numFmtId="168" fontId="5" fillId="0" borderId="2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8" fillId="0" borderId="1" xfId="0" applyFont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5" fillId="0" borderId="0" xfId="1" applyFont="1" applyAlignment="1">
      <alignment horizontal="left" wrapText="1"/>
    </xf>
    <xf numFmtId="0" fontId="16" fillId="0" borderId="17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center" vertical="top" wrapText="1"/>
    </xf>
    <xf numFmtId="0" fontId="5" fillId="0" borderId="15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1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justify" vertical="center" wrapText="1"/>
    </xf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6" fillId="0" borderId="4" xfId="0" applyFont="1" applyBorder="1" applyAlignment="1">
      <alignment horizontal="center"/>
    </xf>
    <xf numFmtId="0" fontId="22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6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22" fillId="0" borderId="1" xfId="0" applyFont="1" applyBorder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0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</cellXfs>
  <cellStyles count="5">
    <cellStyle name="Гиперссылка" xfId="4" builtinId="8"/>
    <cellStyle name="Обычный" xfId="0" builtinId="0"/>
    <cellStyle name="Обычный 2" xfId="1" xr:uid="{00000000-0005-0000-0000-000001000000}"/>
    <cellStyle name="Обычный 3" xfId="3" xr:uid="{12F551B5-C536-4EA6-AD9F-22005B0B0740}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ugenergoset.ru/wp-content/uploads/2025/01/Prikaz-N27_2024-ye-ot-29.11.2024-Ob-ustanovlenii-platy-za-tekh.-prisoedinenie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N12" sqref="N12"/>
    </sheetView>
  </sheetViews>
  <sheetFormatPr defaultColWidth="9.140625" defaultRowHeight="15" x14ac:dyDescent="0.25"/>
  <cols>
    <col min="1" max="1" width="9.140625" style="7"/>
    <col min="2" max="2" width="45.5703125" style="7" customWidth="1"/>
    <col min="3" max="5" width="9.140625" style="7"/>
    <col min="6" max="6" width="9.140625" style="7" customWidth="1"/>
    <col min="7" max="7" width="9.140625" style="7" hidden="1" customWidth="1"/>
    <col min="8" max="8" width="16.28515625" style="7" customWidth="1"/>
    <col min="9" max="9" width="3.42578125" style="7" customWidth="1"/>
    <col min="10" max="10" width="3.5703125" style="7" customWidth="1"/>
    <col min="11" max="16384" width="9.140625" style="7"/>
  </cols>
  <sheetData>
    <row r="1" spans="1:8" ht="15.75" x14ac:dyDescent="0.25">
      <c r="A1" s="22"/>
      <c r="B1" s="22"/>
      <c r="C1" s="22"/>
      <c r="D1" s="22"/>
      <c r="E1" s="22"/>
      <c r="F1" s="22"/>
      <c r="G1" s="22"/>
      <c r="H1" s="29" t="s">
        <v>127</v>
      </c>
    </row>
    <row r="2" spans="1:8" ht="15.75" x14ac:dyDescent="0.25">
      <c r="A2" s="22"/>
      <c r="B2" s="22"/>
      <c r="C2" s="22"/>
      <c r="D2" s="22"/>
      <c r="E2" s="22"/>
      <c r="F2" s="22"/>
      <c r="G2" s="22"/>
      <c r="H2" s="29" t="s">
        <v>128</v>
      </c>
    </row>
    <row r="3" spans="1:8" ht="15.75" x14ac:dyDescent="0.25">
      <c r="A3" s="22"/>
      <c r="B3" s="22"/>
      <c r="C3" s="22"/>
      <c r="D3" s="22"/>
      <c r="E3" s="22"/>
      <c r="F3" s="22"/>
      <c r="G3" s="22"/>
      <c r="H3" s="29" t="s">
        <v>129</v>
      </c>
    </row>
    <row r="4" spans="1:8" ht="15.75" x14ac:dyDescent="0.25">
      <c r="A4" s="22"/>
      <c r="B4" s="22"/>
      <c r="C4" s="22"/>
      <c r="D4" s="22"/>
      <c r="E4" s="22"/>
      <c r="F4" s="22"/>
      <c r="G4" s="22"/>
      <c r="H4" s="29" t="s">
        <v>130</v>
      </c>
    </row>
    <row r="5" spans="1:8" ht="15.75" x14ac:dyDescent="0.25">
      <c r="A5" s="22"/>
      <c r="B5" s="22"/>
      <c r="C5" s="22"/>
      <c r="D5" s="22"/>
      <c r="E5" s="22"/>
      <c r="F5" s="22"/>
      <c r="G5" s="22"/>
      <c r="H5" s="22"/>
    </row>
    <row r="6" spans="1:8" ht="15" customHeight="1" x14ac:dyDescent="0.25">
      <c r="A6" s="199" t="s">
        <v>131</v>
      </c>
      <c r="B6" s="199"/>
      <c r="C6" s="199"/>
      <c r="D6" s="199"/>
      <c r="E6" s="199"/>
      <c r="F6" s="199"/>
      <c r="G6" s="199"/>
      <c r="H6" s="199"/>
    </row>
    <row r="7" spans="1:8" ht="15.75" x14ac:dyDescent="0.25">
      <c r="A7" s="198" t="s">
        <v>244</v>
      </c>
      <c r="B7" s="198"/>
      <c r="C7" s="198"/>
      <c r="D7" s="198"/>
      <c r="E7" s="198"/>
      <c r="F7" s="198"/>
      <c r="G7" s="198"/>
      <c r="H7" s="198"/>
    </row>
    <row r="8" spans="1:8" ht="15.75" x14ac:dyDescent="0.25">
      <c r="A8" s="22"/>
      <c r="B8" s="22"/>
      <c r="C8" s="22"/>
      <c r="D8" s="22"/>
      <c r="E8" s="22"/>
      <c r="F8" s="22"/>
      <c r="G8" s="22"/>
      <c r="H8" s="22"/>
    </row>
    <row r="9" spans="1:8" ht="15.75" x14ac:dyDescent="0.25">
      <c r="A9" s="198" t="s">
        <v>116</v>
      </c>
      <c r="B9" s="198"/>
      <c r="C9" s="198"/>
      <c r="D9" s="198"/>
      <c r="E9" s="198"/>
      <c r="F9" s="198"/>
      <c r="G9" s="198"/>
      <c r="H9" s="198"/>
    </row>
    <row r="10" spans="1:8" ht="15.75" x14ac:dyDescent="0.25">
      <c r="A10" s="22"/>
      <c r="B10" s="22"/>
      <c r="C10" s="22"/>
      <c r="D10" s="22"/>
      <c r="E10" s="22"/>
      <c r="F10" s="22"/>
      <c r="G10" s="22"/>
      <c r="H10" s="22"/>
    </row>
    <row r="11" spans="1:8" ht="15.75" x14ac:dyDescent="0.25">
      <c r="A11" s="192" t="s">
        <v>7</v>
      </c>
      <c r="B11" s="193" t="s">
        <v>0</v>
      </c>
      <c r="C11" s="195" t="s">
        <v>1</v>
      </c>
      <c r="D11" s="196"/>
      <c r="E11" s="196"/>
      <c r="F11" s="196"/>
      <c r="G11" s="196"/>
      <c r="H11" s="197"/>
    </row>
    <row r="12" spans="1:8" ht="52.5" customHeight="1" x14ac:dyDescent="0.25">
      <c r="A12" s="192"/>
      <c r="B12" s="194"/>
      <c r="C12" s="118">
        <v>2022</v>
      </c>
      <c r="D12" s="119">
        <v>2023</v>
      </c>
      <c r="E12" s="120">
        <v>2024</v>
      </c>
      <c r="F12" s="120">
        <v>2025</v>
      </c>
      <c r="G12" s="120">
        <v>2026</v>
      </c>
      <c r="H12" s="120" t="s">
        <v>170</v>
      </c>
    </row>
    <row r="13" spans="1:8" ht="15.75" x14ac:dyDescent="0.25">
      <c r="A13" s="32">
        <v>1</v>
      </c>
      <c r="B13" s="33">
        <v>2</v>
      </c>
      <c r="C13" s="32">
        <v>3</v>
      </c>
      <c r="D13" s="32">
        <v>4</v>
      </c>
      <c r="E13" s="34">
        <v>5</v>
      </c>
      <c r="F13" s="34">
        <v>6</v>
      </c>
      <c r="G13" s="34"/>
      <c r="H13" s="34">
        <v>7</v>
      </c>
    </row>
    <row r="14" spans="1:8" ht="33.75" customHeight="1" x14ac:dyDescent="0.25">
      <c r="A14" s="35" t="s">
        <v>109</v>
      </c>
      <c r="B14" s="36" t="s">
        <v>107</v>
      </c>
      <c r="C14" s="16">
        <f>SUM(C16:C19)</f>
        <v>6446</v>
      </c>
      <c r="D14" s="16">
        <f t="shared" ref="D14:E14" si="0">SUM(D16:D19)</f>
        <v>5045</v>
      </c>
      <c r="E14" s="16">
        <f t="shared" si="0"/>
        <v>5112</v>
      </c>
      <c r="F14" s="16">
        <f>SUM(F16:F19)</f>
        <v>10177</v>
      </c>
      <c r="G14" s="69"/>
      <c r="H14" s="80">
        <f>((F14-E14)/E14)*100</f>
        <v>99.080594679186234</v>
      </c>
    </row>
    <row r="15" spans="1:8" ht="15" customHeight="1" x14ac:dyDescent="0.25">
      <c r="A15" s="35"/>
      <c r="B15" s="32" t="s">
        <v>108</v>
      </c>
      <c r="C15" s="16"/>
      <c r="D15" s="69"/>
      <c r="E15" s="69"/>
      <c r="F15" s="69"/>
      <c r="G15" s="69"/>
      <c r="H15" s="80"/>
    </row>
    <row r="16" spans="1:8" ht="15.75" x14ac:dyDescent="0.25">
      <c r="A16" s="35"/>
      <c r="B16" s="82" t="s">
        <v>3</v>
      </c>
      <c r="C16" s="16" t="s">
        <v>119</v>
      </c>
      <c r="D16" s="16" t="s">
        <v>119</v>
      </c>
      <c r="E16" s="16" t="s">
        <v>119</v>
      </c>
      <c r="F16" s="16" t="s">
        <v>119</v>
      </c>
      <c r="G16" s="16" t="s">
        <v>119</v>
      </c>
      <c r="H16" s="16" t="s">
        <v>119</v>
      </c>
    </row>
    <row r="17" spans="1:8" ht="15.75" x14ac:dyDescent="0.25">
      <c r="A17" s="35"/>
      <c r="B17" s="82" t="s">
        <v>4</v>
      </c>
      <c r="C17" s="16" t="s">
        <v>119</v>
      </c>
      <c r="D17" s="16" t="s">
        <v>119</v>
      </c>
      <c r="E17" s="16" t="s">
        <v>119</v>
      </c>
      <c r="F17" s="16">
        <v>6</v>
      </c>
      <c r="G17" s="16" t="s">
        <v>119</v>
      </c>
      <c r="H17" s="16" t="s">
        <v>119</v>
      </c>
    </row>
    <row r="18" spans="1:8" ht="15.75" x14ac:dyDescent="0.25">
      <c r="A18" s="35"/>
      <c r="B18" s="82" t="s">
        <v>5</v>
      </c>
      <c r="C18" s="16">
        <v>26</v>
      </c>
      <c r="D18" s="16">
        <f t="shared" ref="D18:E18" si="1">D23</f>
        <v>63</v>
      </c>
      <c r="E18" s="16">
        <f t="shared" si="1"/>
        <v>65</v>
      </c>
      <c r="F18" s="69">
        <v>356</v>
      </c>
      <c r="G18" s="69"/>
      <c r="H18" s="80">
        <f>((F18-E18)/E18)*100</f>
        <v>447.69230769230768</v>
      </c>
    </row>
    <row r="19" spans="1:8" ht="13.9" customHeight="1" x14ac:dyDescent="0.25">
      <c r="A19" s="35"/>
      <c r="B19" s="83" t="s">
        <v>6</v>
      </c>
      <c r="C19" s="39">
        <v>6420</v>
      </c>
      <c r="D19" s="39">
        <f t="shared" ref="D19:E19" si="2">D26</f>
        <v>4982</v>
      </c>
      <c r="E19" s="39">
        <f t="shared" si="2"/>
        <v>5047</v>
      </c>
      <c r="F19" s="69">
        <v>9815</v>
      </c>
      <c r="G19" s="69"/>
      <c r="H19" s="80">
        <f>((F19-E19)/E19)*100</f>
        <v>94.471963542698631</v>
      </c>
    </row>
    <row r="20" spans="1:8" ht="15.75" x14ac:dyDescent="0.25">
      <c r="A20" s="40"/>
      <c r="B20" s="32" t="s">
        <v>108</v>
      </c>
      <c r="C20" s="16"/>
      <c r="D20" s="16"/>
      <c r="E20" s="16"/>
      <c r="F20" s="16"/>
      <c r="G20" s="69"/>
      <c r="H20" s="80"/>
    </row>
    <row r="21" spans="1:8" ht="15.75" x14ac:dyDescent="0.25">
      <c r="A21" s="40"/>
      <c r="B21" s="82" t="s">
        <v>175</v>
      </c>
      <c r="C21" s="16" t="s">
        <v>119</v>
      </c>
      <c r="D21" s="16" t="s">
        <v>119</v>
      </c>
      <c r="E21" s="16" t="s">
        <v>119</v>
      </c>
      <c r="F21" s="16" t="s">
        <v>119</v>
      </c>
      <c r="G21" s="16" t="s">
        <v>119</v>
      </c>
      <c r="H21" s="16" t="s">
        <v>119</v>
      </c>
    </row>
    <row r="22" spans="1:8" ht="15.75" x14ac:dyDescent="0.25">
      <c r="A22" s="40"/>
      <c r="B22" s="82" t="s">
        <v>176</v>
      </c>
      <c r="C22" s="16" t="s">
        <v>119</v>
      </c>
      <c r="D22" s="16" t="s">
        <v>119</v>
      </c>
      <c r="E22" s="16" t="s">
        <v>119</v>
      </c>
      <c r="F22" s="16" t="s">
        <v>119</v>
      </c>
      <c r="G22" s="16" t="s">
        <v>119</v>
      </c>
      <c r="H22" s="16" t="s">
        <v>119</v>
      </c>
    </row>
    <row r="23" spans="1:8" ht="15.75" x14ac:dyDescent="0.25">
      <c r="A23" s="40"/>
      <c r="B23" s="82" t="s">
        <v>177</v>
      </c>
      <c r="C23" s="16">
        <v>110</v>
      </c>
      <c r="D23" s="16">
        <v>63</v>
      </c>
      <c r="E23" s="16">
        <v>65</v>
      </c>
      <c r="F23" s="16">
        <v>755</v>
      </c>
      <c r="G23" s="69"/>
      <c r="H23" s="80">
        <f>((F23-E23)/E23)*100</f>
        <v>1061.5384615384614</v>
      </c>
    </row>
    <row r="24" spans="1:8" ht="15.75" x14ac:dyDescent="0.25">
      <c r="A24" s="40"/>
      <c r="B24" s="82" t="s">
        <v>178</v>
      </c>
      <c r="C24" s="16" t="s">
        <v>119</v>
      </c>
      <c r="D24" s="16" t="s">
        <v>119</v>
      </c>
      <c r="E24" s="16" t="s">
        <v>119</v>
      </c>
      <c r="F24" s="16" t="s">
        <v>119</v>
      </c>
      <c r="G24" s="16" t="s">
        <v>119</v>
      </c>
      <c r="H24" s="16" t="s">
        <v>119</v>
      </c>
    </row>
    <row r="25" spans="1:8" ht="15.75" x14ac:dyDescent="0.25">
      <c r="A25" s="1"/>
      <c r="B25" s="82" t="s">
        <v>179</v>
      </c>
      <c r="C25" s="16" t="s">
        <v>119</v>
      </c>
      <c r="D25" s="16" t="s">
        <v>119</v>
      </c>
      <c r="E25" s="16" t="s">
        <v>119</v>
      </c>
      <c r="F25" s="16" t="s">
        <v>119</v>
      </c>
      <c r="G25" s="16" t="s">
        <v>119</v>
      </c>
      <c r="H25" s="16" t="s">
        <v>119</v>
      </c>
    </row>
    <row r="26" spans="1:8" ht="15.75" x14ac:dyDescent="0.25">
      <c r="A26" s="1"/>
      <c r="B26" s="82" t="s">
        <v>180</v>
      </c>
      <c r="C26" s="5">
        <v>6336</v>
      </c>
      <c r="D26" s="5">
        <v>4982</v>
      </c>
      <c r="E26" s="5">
        <v>5047</v>
      </c>
      <c r="F26" s="5">
        <f>F14-F23</f>
        <v>9422</v>
      </c>
      <c r="G26" s="81"/>
      <c r="H26" s="80">
        <f>((F26-E26)/E26)*100</f>
        <v>86.685159500693473</v>
      </c>
    </row>
  </sheetData>
  <mergeCells count="6">
    <mergeCell ref="A11:A12"/>
    <mergeCell ref="B11:B12"/>
    <mergeCell ref="C11:H11"/>
    <mergeCell ref="A9:H9"/>
    <mergeCell ref="A6:H6"/>
    <mergeCell ref="A7:H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5"/>
  <sheetViews>
    <sheetView workbookViewId="0">
      <selection activeCell="B15" sqref="B15:N15"/>
    </sheetView>
  </sheetViews>
  <sheetFormatPr defaultRowHeight="15" x14ac:dyDescent="0.25"/>
  <sheetData>
    <row r="1" spans="1:14" s="9" customFormat="1" ht="21" x14ac:dyDescent="0.35">
      <c r="N1" s="31" t="s">
        <v>127</v>
      </c>
    </row>
    <row r="2" spans="1:14" s="9" customFormat="1" ht="21" x14ac:dyDescent="0.35">
      <c r="N2" s="31" t="s">
        <v>128</v>
      </c>
    </row>
    <row r="3" spans="1:14" s="9" customFormat="1" ht="21" x14ac:dyDescent="0.35">
      <c r="N3" s="31" t="s">
        <v>129</v>
      </c>
    </row>
    <row r="4" spans="1:14" s="9" customFormat="1" ht="21" x14ac:dyDescent="0.35">
      <c r="N4" s="31" t="s">
        <v>130</v>
      </c>
    </row>
    <row r="7" spans="1:14" x14ac:dyDescent="0.25">
      <c r="A7" s="245" t="s">
        <v>198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</row>
    <row r="8" spans="1:14" x14ac:dyDescent="0.25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</row>
    <row r="9" spans="1:14" ht="39.75" customHeight="1" x14ac:dyDescent="0.25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</row>
    <row r="11" spans="1:14" ht="34.5" customHeight="1" x14ac:dyDescent="0.25">
      <c r="A11" s="125" t="s">
        <v>120</v>
      </c>
      <c r="B11" s="235" t="s">
        <v>246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</row>
    <row r="12" spans="1:14" ht="34.5" customHeight="1" x14ac:dyDescent="0.25">
      <c r="A12" s="126">
        <v>1</v>
      </c>
      <c r="B12" s="244" t="s">
        <v>269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</row>
    <row r="13" spans="1:14" ht="38.25" customHeight="1" x14ac:dyDescent="0.25">
      <c r="A13" s="126">
        <v>2</v>
      </c>
      <c r="B13" s="244" t="s">
        <v>270</v>
      </c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</row>
    <row r="14" spans="1:14" ht="34.5" customHeight="1" x14ac:dyDescent="0.25">
      <c r="A14" s="126">
        <v>3</v>
      </c>
      <c r="B14" s="244" t="s">
        <v>271</v>
      </c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</row>
    <row r="15" spans="1:14" ht="31.5" customHeight="1" x14ac:dyDescent="0.25">
      <c r="A15" s="126">
        <v>4</v>
      </c>
      <c r="B15" s="244" t="s">
        <v>272</v>
      </c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</row>
  </sheetData>
  <mergeCells count="6">
    <mergeCell ref="B15:N15"/>
    <mergeCell ref="A7:N9"/>
    <mergeCell ref="B11:N11"/>
    <mergeCell ref="B12:N12"/>
    <mergeCell ref="B13:N13"/>
    <mergeCell ref="B14:N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"/>
  <sheetViews>
    <sheetView zoomScaleNormal="100" workbookViewId="0">
      <selection activeCell="H19" sqref="H19"/>
    </sheetView>
  </sheetViews>
  <sheetFormatPr defaultRowHeight="15" x14ac:dyDescent="0.25"/>
  <sheetData>
    <row r="1" spans="1:14" s="9" customFormat="1" ht="21" x14ac:dyDescent="0.35">
      <c r="N1" s="31" t="s">
        <v>127</v>
      </c>
    </row>
    <row r="2" spans="1:14" s="9" customFormat="1" ht="21" x14ac:dyDescent="0.35">
      <c r="N2" s="31" t="s">
        <v>128</v>
      </c>
    </row>
    <row r="3" spans="1:14" s="9" customFormat="1" ht="21" x14ac:dyDescent="0.35">
      <c r="N3" s="31" t="s">
        <v>129</v>
      </c>
    </row>
    <row r="4" spans="1:14" s="9" customFormat="1" ht="21" x14ac:dyDescent="0.35">
      <c r="N4" s="31" t="s">
        <v>130</v>
      </c>
    </row>
    <row r="5" spans="1:14" ht="39" customHeight="1" x14ac:dyDescent="0.25">
      <c r="A5" s="239" t="s">
        <v>171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7" spans="1:14" ht="50.25" customHeight="1" x14ac:dyDescent="0.25">
      <c r="A7" s="125" t="s">
        <v>120</v>
      </c>
      <c r="B7" s="235" t="s">
        <v>195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</row>
    <row r="8" spans="1:14" x14ac:dyDescent="0.25">
      <c r="A8" s="68">
        <v>1</v>
      </c>
      <c r="B8" s="246" t="s">
        <v>172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8"/>
    </row>
    <row r="19" spans="7:7" x14ac:dyDescent="0.25">
      <c r="G19" s="66"/>
    </row>
  </sheetData>
  <mergeCells count="3">
    <mergeCell ref="A5:N5"/>
    <mergeCell ref="B7:N7"/>
    <mergeCell ref="B8:N8"/>
  </mergeCells>
  <pageMargins left="0.7" right="0.7" top="0.75" bottom="0.75" header="0.3" footer="0.3"/>
  <pageSetup paperSize="9" scale="6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B24"/>
  <sheetViews>
    <sheetView view="pageBreakPreview" zoomScale="60" zoomScaleNormal="70" workbookViewId="0">
      <selection activeCell="F13" sqref="F13"/>
    </sheetView>
  </sheetViews>
  <sheetFormatPr defaultColWidth="9.140625" defaultRowHeight="21" x14ac:dyDescent="0.35"/>
  <cols>
    <col min="1" max="1" width="9.140625" style="9"/>
    <col min="2" max="2" width="49.85546875" style="9" customWidth="1"/>
    <col min="3" max="4" width="11.42578125" style="9" customWidth="1"/>
    <col min="5" max="6" width="10.5703125" style="9" customWidth="1"/>
    <col min="7" max="7" width="15.28515625" style="9" customWidth="1"/>
    <col min="8" max="10" width="9.140625" style="9"/>
    <col min="11" max="11" width="9.140625" style="9" customWidth="1"/>
    <col min="12" max="12" width="15.28515625" style="9" customWidth="1"/>
    <col min="13" max="15" width="9.140625" style="9"/>
    <col min="16" max="16" width="9.140625" style="9" customWidth="1"/>
    <col min="17" max="17" width="13.7109375" style="9" customWidth="1"/>
    <col min="18" max="20" width="9.140625" style="9"/>
    <col min="21" max="21" width="9.140625" style="9" customWidth="1"/>
    <col min="22" max="22" width="14.140625" style="9" customWidth="1"/>
    <col min="23" max="25" width="9.140625" style="9"/>
    <col min="26" max="26" width="9.140625" style="9" customWidth="1"/>
    <col min="27" max="27" width="14.85546875" style="9" customWidth="1"/>
    <col min="28" max="16384" width="9.140625" style="9"/>
  </cols>
  <sheetData>
    <row r="1" spans="1:28" x14ac:dyDescent="0.35">
      <c r="AB1" s="31" t="s">
        <v>127</v>
      </c>
    </row>
    <row r="2" spans="1:28" x14ac:dyDescent="0.35">
      <c r="AB2" s="31" t="s">
        <v>128</v>
      </c>
    </row>
    <row r="3" spans="1:28" x14ac:dyDescent="0.35">
      <c r="AB3" s="31" t="s">
        <v>129</v>
      </c>
    </row>
    <row r="4" spans="1:28" x14ac:dyDescent="0.35">
      <c r="AB4" s="31" t="s">
        <v>130</v>
      </c>
    </row>
    <row r="7" spans="1:28" ht="25.5" customHeight="1" x14ac:dyDescent="0.35">
      <c r="A7" s="249" t="s">
        <v>37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</row>
    <row r="8" spans="1:28" ht="15" customHeight="1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x14ac:dyDescent="0.35">
      <c r="A9" s="250" t="s">
        <v>7</v>
      </c>
      <c r="B9" s="252" t="s">
        <v>0</v>
      </c>
      <c r="C9" s="260" t="s">
        <v>18</v>
      </c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50" t="s">
        <v>25</v>
      </c>
    </row>
    <row r="10" spans="1:28" ht="65.25" customHeight="1" x14ac:dyDescent="0.35">
      <c r="A10" s="253"/>
      <c r="B10" s="252"/>
      <c r="C10" s="254" t="s">
        <v>19</v>
      </c>
      <c r="D10" s="254"/>
      <c r="E10" s="254"/>
      <c r="F10" s="254"/>
      <c r="G10" s="254"/>
      <c r="H10" s="255" t="s">
        <v>21</v>
      </c>
      <c r="I10" s="256"/>
      <c r="J10" s="256"/>
      <c r="K10" s="256"/>
      <c r="L10" s="257"/>
      <c r="M10" s="258" t="s">
        <v>22</v>
      </c>
      <c r="N10" s="258"/>
      <c r="O10" s="259"/>
      <c r="P10" s="259"/>
      <c r="Q10" s="259"/>
      <c r="R10" s="258" t="s">
        <v>23</v>
      </c>
      <c r="S10" s="258"/>
      <c r="T10" s="259"/>
      <c r="U10" s="259"/>
      <c r="V10" s="259"/>
      <c r="W10" s="258" t="s">
        <v>24</v>
      </c>
      <c r="X10" s="258"/>
      <c r="Y10" s="259"/>
      <c r="Z10" s="259"/>
      <c r="AA10" s="259"/>
      <c r="AB10" s="251"/>
    </row>
    <row r="11" spans="1:28" ht="123.75" customHeight="1" x14ac:dyDescent="0.35">
      <c r="A11" s="253"/>
      <c r="B11" s="250"/>
      <c r="C11" s="16">
        <v>2022</v>
      </c>
      <c r="D11" s="17">
        <v>2023</v>
      </c>
      <c r="E11" s="30">
        <v>2024</v>
      </c>
      <c r="F11" s="30">
        <v>2025</v>
      </c>
      <c r="G11" s="18" t="s">
        <v>20</v>
      </c>
      <c r="H11" s="16">
        <v>2022</v>
      </c>
      <c r="I11" s="17">
        <v>2023</v>
      </c>
      <c r="J11" s="30">
        <v>2024</v>
      </c>
      <c r="K11" s="30">
        <v>2025</v>
      </c>
      <c r="L11" s="18" t="s">
        <v>20</v>
      </c>
      <c r="M11" s="16">
        <v>2022</v>
      </c>
      <c r="N11" s="17">
        <v>2023</v>
      </c>
      <c r="O11" s="30">
        <v>2024</v>
      </c>
      <c r="P11" s="30">
        <v>2025</v>
      </c>
      <c r="Q11" s="18" t="s">
        <v>20</v>
      </c>
      <c r="R11" s="16">
        <v>2022</v>
      </c>
      <c r="S11" s="17">
        <v>2023</v>
      </c>
      <c r="T11" s="30">
        <v>2024</v>
      </c>
      <c r="U11" s="30">
        <v>2025</v>
      </c>
      <c r="V11" s="18" t="s">
        <v>20</v>
      </c>
      <c r="W11" s="16">
        <v>2022</v>
      </c>
      <c r="X11" s="17">
        <v>2023</v>
      </c>
      <c r="Y11" s="30">
        <v>2024</v>
      </c>
      <c r="Z11" s="30">
        <v>2025</v>
      </c>
      <c r="AA11" s="18" t="s">
        <v>20</v>
      </c>
      <c r="AB11" s="12"/>
    </row>
    <row r="12" spans="1:28" x14ac:dyDescent="0.3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55">
        <v>7</v>
      </c>
      <c r="H12" s="11">
        <v>8</v>
      </c>
      <c r="I12" s="55">
        <v>9</v>
      </c>
      <c r="J12" s="11">
        <v>10</v>
      </c>
      <c r="K12" s="55">
        <v>11</v>
      </c>
      <c r="L12" s="11">
        <v>12</v>
      </c>
      <c r="M12" s="55">
        <v>13</v>
      </c>
      <c r="N12" s="11">
        <v>14</v>
      </c>
      <c r="O12" s="55">
        <v>15</v>
      </c>
      <c r="P12" s="11">
        <v>16</v>
      </c>
      <c r="Q12" s="55">
        <v>17</v>
      </c>
      <c r="R12" s="11">
        <v>18</v>
      </c>
      <c r="S12" s="55">
        <v>19</v>
      </c>
      <c r="T12" s="11">
        <v>20</v>
      </c>
      <c r="U12" s="55">
        <v>21</v>
      </c>
      <c r="V12" s="11">
        <v>22</v>
      </c>
      <c r="W12" s="55">
        <v>23</v>
      </c>
      <c r="X12" s="11">
        <v>24</v>
      </c>
      <c r="Y12" s="55">
        <v>25</v>
      </c>
      <c r="Z12" s="11">
        <v>26</v>
      </c>
      <c r="AA12" s="55">
        <v>27</v>
      </c>
      <c r="AB12" s="11">
        <v>28</v>
      </c>
    </row>
    <row r="13" spans="1:28" ht="60.75" x14ac:dyDescent="0.35">
      <c r="A13" s="13">
        <v>1</v>
      </c>
      <c r="B13" s="54" t="s">
        <v>26</v>
      </c>
      <c r="C13" s="128">
        <v>144</v>
      </c>
      <c r="D13" s="128">
        <v>139</v>
      </c>
      <c r="E13" s="128">
        <v>214</v>
      </c>
      <c r="F13" s="56">
        <v>326</v>
      </c>
      <c r="G13" s="130">
        <f>((F13-E13)/E13)</f>
        <v>0.52336448598130836</v>
      </c>
      <c r="H13" s="56">
        <v>0</v>
      </c>
      <c r="I13" s="56">
        <v>0</v>
      </c>
      <c r="J13" s="56">
        <v>4</v>
      </c>
      <c r="K13" s="56">
        <v>18</v>
      </c>
      <c r="L13" s="130">
        <f>((K13-J13)/J13)</f>
        <v>3.5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127">
        <f>F13+K13+P13+U13+Z13</f>
        <v>344</v>
      </c>
    </row>
    <row r="14" spans="1:28" ht="121.5" x14ac:dyDescent="0.35">
      <c r="A14" s="13">
        <v>2</v>
      </c>
      <c r="B14" s="54" t="s">
        <v>27</v>
      </c>
      <c r="C14" s="129">
        <v>144</v>
      </c>
      <c r="D14" s="128">
        <v>97</v>
      </c>
      <c r="E14" s="128">
        <v>159</v>
      </c>
      <c r="F14" s="56">
        <v>233</v>
      </c>
      <c r="G14" s="130">
        <f>((F14-E14)/E14)</f>
        <v>0.46540880503144655</v>
      </c>
      <c r="H14" s="56">
        <v>0</v>
      </c>
      <c r="I14" s="56">
        <v>0</v>
      </c>
      <c r="J14" s="56">
        <v>4</v>
      </c>
      <c r="K14" s="56">
        <v>11</v>
      </c>
      <c r="L14" s="130">
        <f>((K14-J14)/J14)</f>
        <v>1.75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127">
        <f>F14+K14+P14+U14+Z14</f>
        <v>244</v>
      </c>
    </row>
    <row r="15" spans="1:28" ht="202.5" x14ac:dyDescent="0.35">
      <c r="A15" s="13">
        <v>3</v>
      </c>
      <c r="B15" s="54" t="s">
        <v>28</v>
      </c>
      <c r="C15" s="51">
        <v>0</v>
      </c>
      <c r="D15" s="51"/>
      <c r="E15" s="51">
        <v>0</v>
      </c>
      <c r="F15" s="51">
        <v>0</v>
      </c>
      <c r="G15" s="56">
        <v>0</v>
      </c>
      <c r="H15" s="51">
        <v>0</v>
      </c>
      <c r="I15" s="51"/>
      <c r="J15" s="51">
        <v>0</v>
      </c>
      <c r="K15" s="51">
        <v>0</v>
      </c>
      <c r="L15" s="56">
        <v>0</v>
      </c>
      <c r="M15" s="51">
        <v>0</v>
      </c>
      <c r="N15" s="51">
        <v>0</v>
      </c>
      <c r="O15" s="51">
        <v>0</v>
      </c>
      <c r="P15" s="51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6">
        <v>0</v>
      </c>
      <c r="Y15" s="56">
        <v>0</v>
      </c>
      <c r="Z15" s="56">
        <v>0</v>
      </c>
      <c r="AA15" s="56">
        <v>0</v>
      </c>
      <c r="AB15" s="127">
        <f t="shared" ref="AB15:AB23" si="0">E15+J15+O15+T15+Y15</f>
        <v>0</v>
      </c>
    </row>
    <row r="16" spans="1:28" x14ac:dyDescent="0.35">
      <c r="A16" s="14" t="s">
        <v>65</v>
      </c>
      <c r="B16" s="54" t="s">
        <v>29</v>
      </c>
      <c r="C16" s="51">
        <v>0</v>
      </c>
      <c r="D16" s="51"/>
      <c r="E16" s="51">
        <v>0</v>
      </c>
      <c r="F16" s="51">
        <v>0</v>
      </c>
      <c r="G16" s="56">
        <v>0</v>
      </c>
      <c r="H16" s="51">
        <v>0</v>
      </c>
      <c r="I16" s="51"/>
      <c r="J16" s="51">
        <v>0</v>
      </c>
      <c r="K16" s="51">
        <v>0</v>
      </c>
      <c r="L16" s="56">
        <v>0</v>
      </c>
      <c r="M16" s="51">
        <v>0</v>
      </c>
      <c r="N16" s="51">
        <v>0</v>
      </c>
      <c r="O16" s="51">
        <v>0</v>
      </c>
      <c r="P16" s="51">
        <v>0</v>
      </c>
      <c r="Q16" s="56">
        <v>0</v>
      </c>
      <c r="R16" s="51">
        <v>0</v>
      </c>
      <c r="S16" s="51"/>
      <c r="T16" s="51">
        <v>0</v>
      </c>
      <c r="U16" s="51">
        <v>0</v>
      </c>
      <c r="V16" s="51">
        <v>0</v>
      </c>
      <c r="W16" s="51">
        <v>0</v>
      </c>
      <c r="X16" s="51"/>
      <c r="Y16" s="51">
        <v>0</v>
      </c>
      <c r="Z16" s="51">
        <v>0</v>
      </c>
      <c r="AA16" s="51">
        <v>0</v>
      </c>
      <c r="AB16" s="127">
        <f t="shared" si="0"/>
        <v>0</v>
      </c>
    </row>
    <row r="17" spans="1:28" x14ac:dyDescent="0.35">
      <c r="A17" s="14" t="s">
        <v>64</v>
      </c>
      <c r="B17" s="54" t="s">
        <v>30</v>
      </c>
      <c r="C17" s="51">
        <v>0</v>
      </c>
      <c r="D17" s="51"/>
      <c r="E17" s="51">
        <v>0</v>
      </c>
      <c r="F17" s="51">
        <v>0</v>
      </c>
      <c r="G17" s="56">
        <v>0</v>
      </c>
      <c r="H17" s="51">
        <v>0</v>
      </c>
      <c r="I17" s="51"/>
      <c r="J17" s="51">
        <v>0</v>
      </c>
      <c r="K17" s="51">
        <v>0</v>
      </c>
      <c r="L17" s="56">
        <v>0</v>
      </c>
      <c r="M17" s="51">
        <v>0</v>
      </c>
      <c r="N17" s="51">
        <v>0</v>
      </c>
      <c r="O17" s="51">
        <v>0</v>
      </c>
      <c r="P17" s="51">
        <v>0</v>
      </c>
      <c r="Q17" s="56">
        <v>0</v>
      </c>
      <c r="R17" s="51">
        <v>0</v>
      </c>
      <c r="S17" s="51"/>
      <c r="T17" s="51">
        <v>0</v>
      </c>
      <c r="U17" s="51">
        <v>0</v>
      </c>
      <c r="V17" s="51">
        <v>0</v>
      </c>
      <c r="W17" s="51">
        <v>0</v>
      </c>
      <c r="X17" s="51"/>
      <c r="Y17" s="51">
        <v>0</v>
      </c>
      <c r="Z17" s="51">
        <v>0</v>
      </c>
      <c r="AA17" s="51">
        <v>0</v>
      </c>
      <c r="AB17" s="127">
        <f t="shared" si="0"/>
        <v>0</v>
      </c>
    </row>
    <row r="18" spans="1:28" ht="101.25" x14ac:dyDescent="0.35">
      <c r="A18" s="13">
        <v>4</v>
      </c>
      <c r="B18" s="54" t="s">
        <v>31</v>
      </c>
      <c r="C18" s="56">
        <v>6</v>
      </c>
      <c r="D18" s="56">
        <v>6</v>
      </c>
      <c r="E18" s="56">
        <v>6</v>
      </c>
      <c r="F18" s="56">
        <v>6</v>
      </c>
      <c r="G18" s="56">
        <v>0</v>
      </c>
      <c r="H18" s="56">
        <v>0</v>
      </c>
      <c r="I18" s="56">
        <v>0</v>
      </c>
      <c r="J18" s="56">
        <v>6</v>
      </c>
      <c r="K18" s="56">
        <v>0</v>
      </c>
      <c r="L18" s="56">
        <v>0</v>
      </c>
      <c r="M18" s="56">
        <v>6</v>
      </c>
      <c r="N18" s="56">
        <v>6</v>
      </c>
      <c r="O18" s="56">
        <v>6</v>
      </c>
      <c r="P18" s="56">
        <v>6</v>
      </c>
      <c r="Q18" s="56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127">
        <v>6</v>
      </c>
    </row>
    <row r="19" spans="1:28" ht="81" x14ac:dyDescent="0.35">
      <c r="A19" s="13">
        <v>5</v>
      </c>
      <c r="B19" s="54" t="s">
        <v>32</v>
      </c>
      <c r="C19" s="129">
        <v>144</v>
      </c>
      <c r="D19" s="128">
        <v>97</v>
      </c>
      <c r="E19" s="128">
        <v>158</v>
      </c>
      <c r="F19" s="56">
        <v>233</v>
      </c>
      <c r="G19" s="130">
        <f>((F19-E19)/E19)</f>
        <v>0.47468354430379744</v>
      </c>
      <c r="H19" s="56">
        <v>0</v>
      </c>
      <c r="I19" s="56">
        <v>0</v>
      </c>
      <c r="J19" s="128">
        <v>1</v>
      </c>
      <c r="K19" s="56">
        <v>11</v>
      </c>
      <c r="L19" s="130">
        <f>((K19-J19)/J19)</f>
        <v>10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127">
        <f>F19+K19+P19+U19+Z19</f>
        <v>244</v>
      </c>
    </row>
    <row r="20" spans="1:28" ht="81" x14ac:dyDescent="0.35">
      <c r="A20" s="13">
        <v>6</v>
      </c>
      <c r="B20" s="54" t="s">
        <v>33</v>
      </c>
      <c r="C20" s="129">
        <v>128</v>
      </c>
      <c r="D20" s="128">
        <v>67</v>
      </c>
      <c r="E20" s="128">
        <v>189</v>
      </c>
      <c r="F20" s="56">
        <v>148</v>
      </c>
      <c r="G20" s="130">
        <f>((F20-E20)/E20)</f>
        <v>-0.21693121693121692</v>
      </c>
      <c r="H20" s="56">
        <v>0</v>
      </c>
      <c r="I20" s="56">
        <v>0</v>
      </c>
      <c r="J20" s="128">
        <v>1</v>
      </c>
      <c r="K20" s="56">
        <v>10</v>
      </c>
      <c r="L20" s="130">
        <f>((K20-J20)/J20)</f>
        <v>9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127">
        <f>F20+K20+P20+U20+Z20</f>
        <v>158</v>
      </c>
    </row>
    <row r="21" spans="1:28" ht="162" x14ac:dyDescent="0.35">
      <c r="A21" s="13">
        <v>7</v>
      </c>
      <c r="B21" s="54" t="s">
        <v>34</v>
      </c>
      <c r="C21" s="51">
        <v>0</v>
      </c>
      <c r="D21" s="51"/>
      <c r="E21" s="51">
        <v>0</v>
      </c>
      <c r="F21" s="51">
        <v>0</v>
      </c>
      <c r="G21" s="56">
        <v>0</v>
      </c>
      <c r="H21" s="51">
        <v>0</v>
      </c>
      <c r="I21" s="51"/>
      <c r="J21" s="51">
        <v>0</v>
      </c>
      <c r="K21" s="51">
        <v>0</v>
      </c>
      <c r="L21" s="56">
        <v>0</v>
      </c>
      <c r="M21" s="51">
        <v>0</v>
      </c>
      <c r="N21" s="51"/>
      <c r="O21" s="51">
        <v>0</v>
      </c>
      <c r="P21" s="51">
        <v>0</v>
      </c>
      <c r="Q21" s="51">
        <v>0</v>
      </c>
      <c r="R21" s="51">
        <v>0</v>
      </c>
      <c r="S21" s="51"/>
      <c r="T21" s="51">
        <v>0</v>
      </c>
      <c r="U21" s="51">
        <v>0</v>
      </c>
      <c r="V21" s="51">
        <v>0</v>
      </c>
      <c r="W21" s="51">
        <v>0</v>
      </c>
      <c r="X21" s="51"/>
      <c r="Y21" s="51">
        <v>0</v>
      </c>
      <c r="Z21" s="51">
        <v>0</v>
      </c>
      <c r="AA21" s="51">
        <v>0</v>
      </c>
      <c r="AB21" s="127">
        <f t="shared" si="0"/>
        <v>0</v>
      </c>
    </row>
    <row r="22" spans="1:28" x14ac:dyDescent="0.35">
      <c r="A22" s="14" t="s">
        <v>78</v>
      </c>
      <c r="B22" s="54" t="s">
        <v>29</v>
      </c>
      <c r="C22" s="51">
        <v>0</v>
      </c>
      <c r="D22" s="51"/>
      <c r="E22" s="51">
        <v>0</v>
      </c>
      <c r="F22" s="51">
        <v>0</v>
      </c>
      <c r="G22" s="56">
        <v>0</v>
      </c>
      <c r="H22" s="51">
        <v>0</v>
      </c>
      <c r="I22" s="51"/>
      <c r="J22" s="51">
        <v>0</v>
      </c>
      <c r="K22" s="51">
        <v>0</v>
      </c>
      <c r="L22" s="56">
        <v>0</v>
      </c>
      <c r="M22" s="51">
        <v>0</v>
      </c>
      <c r="N22" s="51"/>
      <c r="O22" s="51">
        <v>0</v>
      </c>
      <c r="P22" s="51">
        <v>0</v>
      </c>
      <c r="Q22" s="51">
        <v>0</v>
      </c>
      <c r="R22" s="51">
        <v>0</v>
      </c>
      <c r="S22" s="51"/>
      <c r="T22" s="51">
        <v>0</v>
      </c>
      <c r="U22" s="51">
        <v>0</v>
      </c>
      <c r="V22" s="51">
        <v>0</v>
      </c>
      <c r="W22" s="51">
        <v>0</v>
      </c>
      <c r="X22" s="51"/>
      <c r="Y22" s="51">
        <v>0</v>
      </c>
      <c r="Z22" s="51">
        <v>0</v>
      </c>
      <c r="AA22" s="51">
        <v>0</v>
      </c>
      <c r="AB22" s="127">
        <f t="shared" si="0"/>
        <v>0</v>
      </c>
    </row>
    <row r="23" spans="1:28" x14ac:dyDescent="0.35">
      <c r="A23" s="15" t="s">
        <v>79</v>
      </c>
      <c r="B23" s="54" t="s">
        <v>35</v>
      </c>
      <c r="C23" s="51">
        <v>0</v>
      </c>
      <c r="D23" s="51"/>
      <c r="E23" s="51">
        <v>0</v>
      </c>
      <c r="F23" s="51">
        <v>0</v>
      </c>
      <c r="G23" s="56">
        <v>0</v>
      </c>
      <c r="H23" s="51">
        <v>0</v>
      </c>
      <c r="I23" s="51"/>
      <c r="J23" s="51">
        <v>0</v>
      </c>
      <c r="K23" s="51">
        <v>0</v>
      </c>
      <c r="L23" s="56">
        <v>0</v>
      </c>
      <c r="M23" s="51">
        <v>0</v>
      </c>
      <c r="N23" s="51"/>
      <c r="O23" s="51">
        <v>0</v>
      </c>
      <c r="P23" s="51">
        <v>0</v>
      </c>
      <c r="Q23" s="51">
        <v>0</v>
      </c>
      <c r="R23" s="51">
        <v>0</v>
      </c>
      <c r="S23" s="51"/>
      <c r="T23" s="51">
        <v>0</v>
      </c>
      <c r="U23" s="51">
        <v>0</v>
      </c>
      <c r="V23" s="51">
        <v>0</v>
      </c>
      <c r="W23" s="51">
        <v>0</v>
      </c>
      <c r="X23" s="51"/>
      <c r="Y23" s="51">
        <v>0</v>
      </c>
      <c r="Z23" s="51">
        <v>0</v>
      </c>
      <c r="AA23" s="51">
        <v>0</v>
      </c>
      <c r="AB23" s="127">
        <f t="shared" si="0"/>
        <v>0</v>
      </c>
    </row>
    <row r="24" spans="1:28" ht="101.25" x14ac:dyDescent="0.35">
      <c r="A24" s="13">
        <v>8</v>
      </c>
      <c r="B24" s="54" t="s">
        <v>36</v>
      </c>
      <c r="C24" s="56">
        <v>90</v>
      </c>
      <c r="D24" s="56">
        <v>90</v>
      </c>
      <c r="E24" s="56">
        <v>90</v>
      </c>
      <c r="F24" s="56">
        <v>90</v>
      </c>
      <c r="G24" s="56">
        <v>0</v>
      </c>
      <c r="H24" s="56">
        <v>0</v>
      </c>
      <c r="I24" s="56">
        <v>0</v>
      </c>
      <c r="J24" s="56">
        <v>90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1">
        <v>0</v>
      </c>
      <c r="AB24" s="127">
        <v>90</v>
      </c>
    </row>
  </sheetData>
  <mergeCells count="10">
    <mergeCell ref="A7:AB7"/>
    <mergeCell ref="AB9:AB10"/>
    <mergeCell ref="B9:B11"/>
    <mergeCell ref="A9:A11"/>
    <mergeCell ref="C10:G10"/>
    <mergeCell ref="H10:L10"/>
    <mergeCell ref="M10:Q10"/>
    <mergeCell ref="R10:V10"/>
    <mergeCell ref="W10:AA10"/>
    <mergeCell ref="C9:AA9"/>
  </mergeCells>
  <pageMargins left="0.7" right="0.7" top="0.75" bottom="0.75" header="0.3" footer="0.3"/>
  <pageSetup paperSize="9" scale="3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1"/>
  <sheetViews>
    <sheetView view="pageBreakPreview" zoomScale="120" zoomScaleNormal="100" zoomScaleSheetLayoutView="120" workbookViewId="0">
      <selection activeCell="A5" sqref="A5:R7"/>
    </sheetView>
  </sheetViews>
  <sheetFormatPr defaultRowHeight="15" x14ac:dyDescent="0.25"/>
  <cols>
    <col min="1" max="18" width="7.85546875" customWidth="1"/>
  </cols>
  <sheetData>
    <row r="1" spans="1:19" ht="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31" t="s">
        <v>127</v>
      </c>
    </row>
    <row r="2" spans="1:19" ht="2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31" t="s">
        <v>128</v>
      </c>
    </row>
    <row r="3" spans="1:19" ht="2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1" t="s">
        <v>129</v>
      </c>
    </row>
    <row r="4" spans="1:19" ht="23.25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1" t="s">
        <v>130</v>
      </c>
    </row>
    <row r="5" spans="1:19" x14ac:dyDescent="0.25">
      <c r="A5" s="220" t="s">
        <v>297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</row>
    <row r="6" spans="1:19" ht="4.5" customHeight="1" x14ac:dyDescent="0.25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</row>
    <row r="7" spans="1:19" ht="54.75" customHeight="1" x14ac:dyDescent="0.25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158" t="s">
        <v>247</v>
      </c>
    </row>
    <row r="8" spans="1:19" ht="50.25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11" spans="1:19" x14ac:dyDescent="0.25">
      <c r="M11" s="158"/>
    </row>
  </sheetData>
  <mergeCells count="1">
    <mergeCell ref="A5:R7"/>
  </mergeCells>
  <hyperlinks>
    <hyperlink ref="S7" r:id="rId1" xr:uid="{333C9048-ACD4-42DD-8D73-D52D874EEB3E}"/>
  </hyperlinks>
  <pageMargins left="0.7" right="0.7" top="0.75" bottom="0.75" header="0.3" footer="0.3"/>
  <pageSetup paperSize="9" scale="61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43"/>
  <sheetViews>
    <sheetView zoomScale="70" zoomScaleNormal="70" workbookViewId="0">
      <pane ySplit="12" topLeftCell="A13" activePane="bottomLeft" state="frozen"/>
      <selection pane="bottomLeft" activeCell="K13" sqref="K13"/>
    </sheetView>
  </sheetViews>
  <sheetFormatPr defaultRowHeight="15" x14ac:dyDescent="0.25"/>
  <cols>
    <col min="1" max="1" width="10.140625" bestFit="1" customWidth="1"/>
    <col min="2" max="2" width="45.85546875" bestFit="1" customWidth="1"/>
    <col min="6" max="6" width="9.140625" customWidth="1"/>
    <col min="7" max="7" width="13.28515625" customWidth="1"/>
    <col min="11" max="11" width="9.140625" customWidth="1"/>
    <col min="12" max="12" width="11.42578125" customWidth="1"/>
    <col min="16" max="16" width="9.140625" customWidth="1"/>
    <col min="17" max="17" width="10.85546875" customWidth="1"/>
    <col min="21" max="21" width="9.140625" customWidth="1"/>
    <col min="22" max="22" width="10" bestFit="1" customWidth="1"/>
    <col min="26" max="26" width="9.140625" customWidth="1"/>
  </cols>
  <sheetData>
    <row r="1" spans="1:27" x14ac:dyDescent="0.25">
      <c r="AA1" s="29" t="s">
        <v>127</v>
      </c>
    </row>
    <row r="2" spans="1:27" x14ac:dyDescent="0.25">
      <c r="AA2" s="29" t="s">
        <v>128</v>
      </c>
    </row>
    <row r="3" spans="1:27" x14ac:dyDescent="0.25">
      <c r="AA3" s="29" t="s">
        <v>129</v>
      </c>
    </row>
    <row r="4" spans="1:27" x14ac:dyDescent="0.25">
      <c r="AA4" s="29" t="s">
        <v>130</v>
      </c>
    </row>
    <row r="5" spans="1:27" x14ac:dyDescent="0.25">
      <c r="AA5" s="29"/>
    </row>
    <row r="7" spans="1:27" ht="79.150000000000006" customHeight="1" x14ac:dyDescent="0.25">
      <c r="A7" s="228" t="s">
        <v>61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</row>
    <row r="8" spans="1:2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8.75" x14ac:dyDescent="0.3">
      <c r="A9" s="261" t="s">
        <v>7</v>
      </c>
      <c r="B9" s="262" t="s">
        <v>38</v>
      </c>
      <c r="C9" s="262" t="s">
        <v>39</v>
      </c>
      <c r="D9" s="262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</row>
    <row r="10" spans="1:27" ht="48.75" customHeight="1" x14ac:dyDescent="0.25">
      <c r="A10" s="261"/>
      <c r="B10" s="263"/>
      <c r="C10" s="265" t="s">
        <v>40</v>
      </c>
      <c r="D10" s="266"/>
      <c r="E10" s="266"/>
      <c r="F10" s="266"/>
      <c r="G10" s="267"/>
      <c r="H10" s="268" t="s">
        <v>41</v>
      </c>
      <c r="I10" s="268"/>
      <c r="J10" s="269"/>
      <c r="K10" s="269"/>
      <c r="L10" s="269"/>
      <c r="M10" s="268" t="s">
        <v>42</v>
      </c>
      <c r="N10" s="268"/>
      <c r="O10" s="269"/>
      <c r="P10" s="269"/>
      <c r="Q10" s="269"/>
      <c r="R10" s="268" t="s">
        <v>43</v>
      </c>
      <c r="S10" s="268"/>
      <c r="T10" s="269"/>
      <c r="U10" s="269"/>
      <c r="V10" s="269"/>
      <c r="W10" s="270" t="s">
        <v>44</v>
      </c>
      <c r="X10" s="270"/>
      <c r="Y10" s="270"/>
      <c r="Z10" s="270"/>
      <c r="AA10" s="270"/>
    </row>
    <row r="11" spans="1:27" ht="94.5" x14ac:dyDescent="0.25">
      <c r="A11" s="1"/>
      <c r="B11" s="1"/>
      <c r="C11" s="16">
        <v>2022</v>
      </c>
      <c r="D11" s="17">
        <v>2023</v>
      </c>
      <c r="E11" s="30">
        <v>2024</v>
      </c>
      <c r="F11" s="30">
        <v>2025</v>
      </c>
      <c r="G11" s="17" t="s">
        <v>20</v>
      </c>
      <c r="H11" s="16">
        <v>2022</v>
      </c>
      <c r="I11" s="17">
        <v>2023</v>
      </c>
      <c r="J11" s="30">
        <v>2024</v>
      </c>
      <c r="K11" s="30">
        <v>2025</v>
      </c>
      <c r="L11" s="17" t="s">
        <v>20</v>
      </c>
      <c r="M11" s="16">
        <v>2022</v>
      </c>
      <c r="N11" s="17">
        <v>2023</v>
      </c>
      <c r="O11" s="30">
        <v>2024</v>
      </c>
      <c r="P11" s="30">
        <v>2025</v>
      </c>
      <c r="Q11" s="17" t="s">
        <v>20</v>
      </c>
      <c r="R11" s="16">
        <v>2022</v>
      </c>
      <c r="S11" s="17">
        <v>2023</v>
      </c>
      <c r="T11" s="30">
        <v>2024</v>
      </c>
      <c r="U11" s="30">
        <v>2025</v>
      </c>
      <c r="V11" s="17" t="s">
        <v>20</v>
      </c>
      <c r="W11" s="16">
        <v>2022</v>
      </c>
      <c r="X11" s="17">
        <v>2023</v>
      </c>
      <c r="Y11" s="30">
        <v>2024</v>
      </c>
      <c r="Z11" s="30">
        <v>2025</v>
      </c>
      <c r="AA11" s="17" t="s">
        <v>20</v>
      </c>
    </row>
    <row r="12" spans="1:27" x14ac:dyDescent="0.25">
      <c r="A12" s="5">
        <v>1</v>
      </c>
      <c r="B12" s="5">
        <v>2</v>
      </c>
      <c r="C12" s="59">
        <v>3</v>
      </c>
      <c r="D12" s="59">
        <v>4</v>
      </c>
      <c r="E12" s="59">
        <v>5</v>
      </c>
      <c r="F12" s="59">
        <v>6</v>
      </c>
      <c r="G12" s="59">
        <v>7</v>
      </c>
      <c r="H12" s="59">
        <v>8</v>
      </c>
      <c r="I12" s="59">
        <v>9</v>
      </c>
      <c r="J12" s="59">
        <v>10</v>
      </c>
      <c r="K12" s="59">
        <v>11</v>
      </c>
      <c r="L12" s="59">
        <v>12</v>
      </c>
      <c r="M12" s="59">
        <v>13</v>
      </c>
      <c r="N12" s="59">
        <v>14</v>
      </c>
      <c r="O12" s="59">
        <v>15</v>
      </c>
      <c r="P12" s="59">
        <v>16</v>
      </c>
      <c r="Q12" s="59">
        <v>17</v>
      </c>
      <c r="R12" s="59">
        <v>18</v>
      </c>
      <c r="S12" s="59">
        <v>19</v>
      </c>
      <c r="T12" s="59">
        <v>20</v>
      </c>
      <c r="U12" s="59">
        <v>21</v>
      </c>
      <c r="V12" s="59">
        <v>22</v>
      </c>
      <c r="W12" s="59">
        <v>23</v>
      </c>
      <c r="X12" s="59">
        <v>24</v>
      </c>
      <c r="Y12" s="59">
        <v>25</v>
      </c>
      <c r="Z12" s="59">
        <v>26</v>
      </c>
      <c r="AA12" s="59">
        <v>27</v>
      </c>
    </row>
    <row r="13" spans="1:27" ht="39" customHeight="1" x14ac:dyDescent="0.25">
      <c r="A13" s="136">
        <v>1</v>
      </c>
      <c r="B13" s="135" t="s">
        <v>45</v>
      </c>
      <c r="C13" s="186">
        <f t="shared" ref="C13:E13" si="0">SUM(C14:C22)</f>
        <v>747</v>
      </c>
      <c r="D13" s="186">
        <f t="shared" si="0"/>
        <v>417</v>
      </c>
      <c r="E13" s="186">
        <f t="shared" si="0"/>
        <v>277</v>
      </c>
      <c r="F13" s="186">
        <f>SUM(F14:F22)</f>
        <v>453</v>
      </c>
      <c r="G13" s="133">
        <f>((F13-E13)/E13)</f>
        <v>0.63537906137184119</v>
      </c>
      <c r="H13" s="186">
        <f>SUM(H14:H22)</f>
        <v>1047</v>
      </c>
      <c r="I13" s="186">
        <f>SUM(I14:I22)</f>
        <v>692</v>
      </c>
      <c r="J13" s="186">
        <f>SUM(J14:J22)</f>
        <v>607</v>
      </c>
      <c r="K13" s="186">
        <f>SUM(K14:K22)</f>
        <v>6730</v>
      </c>
      <c r="L13" s="133">
        <f>((K13-J13)/J13)</f>
        <v>10.087314662273476</v>
      </c>
      <c r="M13" s="186">
        <f t="shared" ref="M13:P13" si="1">SUM(M14:M22)</f>
        <v>138</v>
      </c>
      <c r="N13" s="186">
        <f t="shared" si="1"/>
        <v>143</v>
      </c>
      <c r="O13" s="186">
        <f t="shared" si="1"/>
        <v>242</v>
      </c>
      <c r="P13" s="186">
        <f t="shared" si="1"/>
        <v>346</v>
      </c>
      <c r="Q13" s="133">
        <f>((P13-O13)/O13)</f>
        <v>0.42975206611570249</v>
      </c>
      <c r="R13" s="186">
        <f t="shared" ref="R13:U13" si="2">SUM(R14:R22)</f>
        <v>0</v>
      </c>
      <c r="S13" s="186">
        <f t="shared" si="2"/>
        <v>2</v>
      </c>
      <c r="T13" s="186">
        <f t="shared" si="2"/>
        <v>0</v>
      </c>
      <c r="U13" s="186">
        <f t="shared" si="2"/>
        <v>2</v>
      </c>
      <c r="V13" s="190" t="s">
        <v>119</v>
      </c>
      <c r="W13" s="186">
        <f t="shared" ref="W13:Z13" si="3">SUM(W14:W22)</f>
        <v>0</v>
      </c>
      <c r="X13" s="186">
        <f t="shared" si="3"/>
        <v>0</v>
      </c>
      <c r="Y13" s="186">
        <f t="shared" si="3"/>
        <v>0</v>
      </c>
      <c r="Z13" s="186">
        <f t="shared" si="3"/>
        <v>0</v>
      </c>
      <c r="AA13" s="190" t="s">
        <v>119</v>
      </c>
    </row>
    <row r="14" spans="1:27" ht="47.25" customHeight="1" x14ac:dyDescent="0.25">
      <c r="A14" s="19" t="s">
        <v>77</v>
      </c>
      <c r="B14" s="57" t="s">
        <v>46</v>
      </c>
      <c r="C14" s="131">
        <v>0</v>
      </c>
      <c r="D14" s="131">
        <v>0</v>
      </c>
      <c r="E14" s="131">
        <v>0</v>
      </c>
      <c r="F14" s="131">
        <v>0</v>
      </c>
      <c r="G14" s="190" t="s">
        <v>119</v>
      </c>
      <c r="H14" s="131">
        <v>0</v>
      </c>
      <c r="I14" s="131">
        <v>0</v>
      </c>
      <c r="J14" s="131">
        <v>0</v>
      </c>
      <c r="K14" s="60">
        <v>0</v>
      </c>
      <c r="L14" s="190" t="s">
        <v>119</v>
      </c>
      <c r="M14" s="60">
        <v>0</v>
      </c>
      <c r="N14" s="60">
        <v>0</v>
      </c>
      <c r="O14" s="60">
        <v>0</v>
      </c>
      <c r="P14" s="60">
        <v>0</v>
      </c>
      <c r="Q14" s="61">
        <v>0</v>
      </c>
      <c r="R14" s="60">
        <v>0</v>
      </c>
      <c r="S14" s="60">
        <v>0</v>
      </c>
      <c r="T14" s="60">
        <v>0</v>
      </c>
      <c r="U14" s="60">
        <v>0</v>
      </c>
      <c r="V14" s="190" t="s">
        <v>119</v>
      </c>
      <c r="W14" s="60">
        <v>0</v>
      </c>
      <c r="X14" s="60">
        <v>0</v>
      </c>
      <c r="Y14" s="60">
        <v>0</v>
      </c>
      <c r="Z14" s="60">
        <v>0</v>
      </c>
      <c r="AA14" s="190" t="s">
        <v>119</v>
      </c>
    </row>
    <row r="15" spans="1:27" ht="40.5" customHeight="1" x14ac:dyDescent="0.25">
      <c r="A15" s="19" t="s">
        <v>76</v>
      </c>
      <c r="B15" s="57" t="s">
        <v>47</v>
      </c>
      <c r="C15" s="131">
        <v>144</v>
      </c>
      <c r="D15" s="131">
        <v>97</v>
      </c>
      <c r="E15" s="131">
        <v>21</v>
      </c>
      <c r="F15" s="60">
        <v>66</v>
      </c>
      <c r="G15" s="133">
        <f t="shared" ref="G15:G39" si="4">((F15-E15)/E15)</f>
        <v>2.1428571428571428</v>
      </c>
      <c r="H15" s="131">
        <v>144</v>
      </c>
      <c r="I15" s="131">
        <v>139</v>
      </c>
      <c r="J15" s="131">
        <v>0</v>
      </c>
      <c r="K15" s="60">
        <v>4063</v>
      </c>
      <c r="L15" s="190" t="s">
        <v>119</v>
      </c>
      <c r="M15" s="60">
        <v>131</v>
      </c>
      <c r="N15" s="60">
        <v>139</v>
      </c>
      <c r="O15" s="60">
        <v>234</v>
      </c>
      <c r="P15" s="60">
        <v>326</v>
      </c>
      <c r="Q15" s="133">
        <f>((P15-O15)/O15)</f>
        <v>0.39316239316239315</v>
      </c>
      <c r="R15" s="60">
        <v>0</v>
      </c>
      <c r="S15" s="60">
        <v>2</v>
      </c>
      <c r="T15" s="60">
        <v>0</v>
      </c>
      <c r="U15" s="60">
        <v>0</v>
      </c>
      <c r="V15" s="190" t="s">
        <v>119</v>
      </c>
      <c r="W15" s="60">
        <v>0</v>
      </c>
      <c r="X15" s="60">
        <v>0</v>
      </c>
      <c r="Y15" s="60">
        <v>0</v>
      </c>
      <c r="Z15" s="60">
        <v>0</v>
      </c>
      <c r="AA15" s="190" t="s">
        <v>119</v>
      </c>
    </row>
    <row r="16" spans="1:27" ht="37.5" x14ac:dyDescent="0.25">
      <c r="A16" s="19" t="s">
        <v>75</v>
      </c>
      <c r="B16" s="57" t="s">
        <v>48</v>
      </c>
      <c r="C16" s="131">
        <v>0</v>
      </c>
      <c r="D16" s="131">
        <v>0</v>
      </c>
      <c r="E16" s="131">
        <v>0</v>
      </c>
      <c r="F16" s="131">
        <v>0</v>
      </c>
      <c r="G16" s="190" t="s">
        <v>119</v>
      </c>
      <c r="H16" s="131">
        <v>379</v>
      </c>
      <c r="I16" s="131">
        <v>192</v>
      </c>
      <c r="J16" s="131">
        <v>65</v>
      </c>
      <c r="K16" s="60">
        <v>0</v>
      </c>
      <c r="L16" s="190" t="s">
        <v>119</v>
      </c>
      <c r="M16" s="60">
        <v>0</v>
      </c>
      <c r="N16" s="60">
        <v>0</v>
      </c>
      <c r="O16" s="60">
        <v>0</v>
      </c>
      <c r="P16" s="60">
        <v>0</v>
      </c>
      <c r="Q16" s="190" t="s">
        <v>119</v>
      </c>
      <c r="R16" s="60">
        <v>0</v>
      </c>
      <c r="S16" s="60">
        <v>0</v>
      </c>
      <c r="T16" s="60">
        <v>0</v>
      </c>
      <c r="U16" s="60">
        <v>0</v>
      </c>
      <c r="V16" s="190" t="s">
        <v>119</v>
      </c>
      <c r="W16" s="60">
        <v>0</v>
      </c>
      <c r="X16" s="60">
        <v>0</v>
      </c>
      <c r="Y16" s="60">
        <v>0</v>
      </c>
      <c r="Z16" s="60">
        <v>0</v>
      </c>
      <c r="AA16" s="190" t="s">
        <v>119</v>
      </c>
    </row>
    <row r="17" spans="1:27" ht="18.75" x14ac:dyDescent="0.25">
      <c r="A17" s="19" t="s">
        <v>74</v>
      </c>
      <c r="B17" s="57" t="s">
        <v>49</v>
      </c>
      <c r="C17" s="131">
        <v>0</v>
      </c>
      <c r="D17" s="131">
        <v>0</v>
      </c>
      <c r="E17" s="131">
        <v>0</v>
      </c>
      <c r="F17" s="131">
        <v>0</v>
      </c>
      <c r="G17" s="190" t="s">
        <v>119</v>
      </c>
      <c r="H17" s="131">
        <v>0</v>
      </c>
      <c r="I17" s="131">
        <v>0</v>
      </c>
      <c r="J17" s="131">
        <v>0</v>
      </c>
      <c r="K17" s="60">
        <v>0</v>
      </c>
      <c r="L17" s="190" t="s">
        <v>119</v>
      </c>
      <c r="M17" s="60">
        <v>7</v>
      </c>
      <c r="N17" s="60">
        <v>4</v>
      </c>
      <c r="O17" s="60">
        <v>8</v>
      </c>
      <c r="P17" s="60">
        <v>6</v>
      </c>
      <c r="Q17" s="133">
        <f>((P17-O17)/O17)</f>
        <v>-0.25</v>
      </c>
      <c r="R17" s="60">
        <v>0</v>
      </c>
      <c r="S17" s="60">
        <v>0</v>
      </c>
      <c r="T17" s="60">
        <v>0</v>
      </c>
      <c r="U17" s="60">
        <v>0</v>
      </c>
      <c r="V17" s="190" t="s">
        <v>119</v>
      </c>
      <c r="W17" s="60">
        <v>0</v>
      </c>
      <c r="X17" s="60">
        <v>0</v>
      </c>
      <c r="Y17" s="60">
        <v>0</v>
      </c>
      <c r="Z17" s="60">
        <v>0</v>
      </c>
      <c r="AA17" s="190" t="s">
        <v>119</v>
      </c>
    </row>
    <row r="18" spans="1:27" ht="47.25" customHeight="1" x14ac:dyDescent="0.25">
      <c r="A18" s="19" t="s">
        <v>73</v>
      </c>
      <c r="B18" s="57" t="s">
        <v>50</v>
      </c>
      <c r="C18" s="131">
        <v>524</v>
      </c>
      <c r="D18" s="131">
        <v>264</v>
      </c>
      <c r="E18" s="131">
        <v>215</v>
      </c>
      <c r="F18" s="60">
        <v>387</v>
      </c>
      <c r="G18" s="133">
        <f t="shared" si="4"/>
        <v>0.8</v>
      </c>
      <c r="H18" s="131">
        <v>524</v>
      </c>
      <c r="I18" s="131">
        <v>361</v>
      </c>
      <c r="J18" s="131">
        <v>542</v>
      </c>
      <c r="K18" s="60">
        <v>1148</v>
      </c>
      <c r="L18" s="133">
        <f t="shared" ref="L18" si="5">((K18-J18)/J18)</f>
        <v>1.1180811808118081</v>
      </c>
      <c r="M18" s="60">
        <v>0</v>
      </c>
      <c r="N18" s="60">
        <v>0</v>
      </c>
      <c r="O18" s="60">
        <v>0</v>
      </c>
      <c r="P18" s="60">
        <v>0</v>
      </c>
      <c r="Q18" s="190" t="s">
        <v>119</v>
      </c>
      <c r="R18" s="60">
        <v>0</v>
      </c>
      <c r="S18" s="60">
        <v>0</v>
      </c>
      <c r="T18" s="60">
        <v>0</v>
      </c>
      <c r="U18" s="60">
        <v>0</v>
      </c>
      <c r="V18" s="190" t="s">
        <v>119</v>
      </c>
      <c r="W18" s="60">
        <v>0</v>
      </c>
      <c r="X18" s="60">
        <v>0</v>
      </c>
      <c r="Y18" s="60">
        <v>0</v>
      </c>
      <c r="Z18" s="60">
        <v>0</v>
      </c>
      <c r="AA18" s="190" t="s">
        <v>119</v>
      </c>
    </row>
    <row r="19" spans="1:27" ht="18" customHeight="1" x14ac:dyDescent="0.25">
      <c r="A19" s="19" t="s">
        <v>199</v>
      </c>
      <c r="B19" s="132" t="s">
        <v>200</v>
      </c>
      <c r="C19" s="131">
        <v>79</v>
      </c>
      <c r="D19" s="131">
        <v>56</v>
      </c>
      <c r="E19" s="131">
        <v>41</v>
      </c>
      <c r="F19" s="60">
        <v>0</v>
      </c>
      <c r="G19" s="190" t="s">
        <v>119</v>
      </c>
      <c r="H19" s="131">
        <v>0</v>
      </c>
      <c r="I19" s="131">
        <v>0</v>
      </c>
      <c r="J19" s="131">
        <v>0</v>
      </c>
      <c r="K19" s="60">
        <v>456</v>
      </c>
      <c r="L19" s="190" t="s">
        <v>119</v>
      </c>
      <c r="M19" s="60">
        <v>0</v>
      </c>
      <c r="N19" s="60">
        <v>0</v>
      </c>
      <c r="O19" s="60">
        <v>0</v>
      </c>
      <c r="P19" s="60">
        <v>0</v>
      </c>
      <c r="Q19" s="190" t="s">
        <v>119</v>
      </c>
      <c r="R19" s="60">
        <v>0</v>
      </c>
      <c r="S19" s="60">
        <v>0</v>
      </c>
      <c r="T19" s="60">
        <v>0</v>
      </c>
      <c r="U19" s="60">
        <v>0</v>
      </c>
      <c r="V19" s="190" t="s">
        <v>119</v>
      </c>
      <c r="W19" s="60">
        <v>0</v>
      </c>
      <c r="X19" s="60">
        <v>0</v>
      </c>
      <c r="Y19" s="60">
        <v>0</v>
      </c>
      <c r="Z19" s="60">
        <v>0</v>
      </c>
      <c r="AA19" s="190" t="s">
        <v>119</v>
      </c>
    </row>
    <row r="20" spans="1:27" ht="18" customHeight="1" x14ac:dyDescent="0.25">
      <c r="A20" s="19" t="s">
        <v>201</v>
      </c>
      <c r="B20" s="132" t="s">
        <v>202</v>
      </c>
      <c r="C20" s="131">
        <v>0</v>
      </c>
      <c r="D20" s="131">
        <v>0</v>
      </c>
      <c r="E20" s="131">
        <v>0</v>
      </c>
      <c r="F20" s="131">
        <v>0</v>
      </c>
      <c r="G20" s="190" t="s">
        <v>119</v>
      </c>
      <c r="H20" s="131">
        <v>0</v>
      </c>
      <c r="I20" s="131">
        <v>0</v>
      </c>
      <c r="J20" s="131">
        <v>0</v>
      </c>
      <c r="K20" s="60">
        <v>0</v>
      </c>
      <c r="L20" s="190" t="s">
        <v>119</v>
      </c>
      <c r="M20" s="60">
        <v>0</v>
      </c>
      <c r="N20" s="60">
        <v>0</v>
      </c>
      <c r="O20" s="60">
        <v>0</v>
      </c>
      <c r="P20" s="60">
        <v>0</v>
      </c>
      <c r="Q20" s="190" t="s">
        <v>119</v>
      </c>
      <c r="R20" s="60">
        <v>0</v>
      </c>
      <c r="S20" s="60">
        <v>0</v>
      </c>
      <c r="T20" s="60">
        <v>0</v>
      </c>
      <c r="U20" s="60">
        <v>0</v>
      </c>
      <c r="V20" s="190" t="s">
        <v>119</v>
      </c>
      <c r="W20" s="60">
        <v>0</v>
      </c>
      <c r="X20" s="60">
        <v>0</v>
      </c>
      <c r="Y20" s="60">
        <v>0</v>
      </c>
      <c r="Z20" s="60">
        <v>0</v>
      </c>
      <c r="AA20" s="190" t="s">
        <v>119</v>
      </c>
    </row>
    <row r="21" spans="1:27" ht="18" customHeight="1" x14ac:dyDescent="0.25">
      <c r="A21" s="19" t="s">
        <v>203</v>
      </c>
      <c r="B21" s="132" t="s">
        <v>204</v>
      </c>
      <c r="C21" s="131">
        <v>0</v>
      </c>
      <c r="D21" s="131">
        <v>0</v>
      </c>
      <c r="E21" s="131">
        <v>0</v>
      </c>
      <c r="F21" s="131">
        <v>0</v>
      </c>
      <c r="G21" s="190" t="s">
        <v>119</v>
      </c>
      <c r="H21" s="131">
        <v>0</v>
      </c>
      <c r="I21" s="131">
        <v>0</v>
      </c>
      <c r="J21" s="131">
        <v>0</v>
      </c>
      <c r="K21" s="60">
        <v>0</v>
      </c>
      <c r="L21" s="190" t="s">
        <v>119</v>
      </c>
      <c r="M21" s="60">
        <v>0</v>
      </c>
      <c r="N21" s="60">
        <v>0</v>
      </c>
      <c r="O21" s="60">
        <v>0</v>
      </c>
      <c r="P21" s="60">
        <v>0</v>
      </c>
      <c r="Q21" s="190" t="s">
        <v>119</v>
      </c>
      <c r="R21" s="60">
        <v>0</v>
      </c>
      <c r="S21" s="60">
        <v>0</v>
      </c>
      <c r="T21" s="60">
        <v>0</v>
      </c>
      <c r="U21" s="60">
        <v>0</v>
      </c>
      <c r="V21" s="190" t="s">
        <v>119</v>
      </c>
      <c r="W21" s="60">
        <v>0</v>
      </c>
      <c r="X21" s="60">
        <v>0</v>
      </c>
      <c r="Y21" s="60">
        <v>0</v>
      </c>
      <c r="Z21" s="60">
        <v>0</v>
      </c>
      <c r="AA21" s="190" t="s">
        <v>119</v>
      </c>
    </row>
    <row r="22" spans="1:27" ht="18" customHeight="1" x14ac:dyDescent="0.3">
      <c r="A22" s="19" t="s">
        <v>205</v>
      </c>
      <c r="B22" s="58" t="s">
        <v>51</v>
      </c>
      <c r="C22" s="131">
        <v>0</v>
      </c>
      <c r="D22" s="131">
        <v>0</v>
      </c>
      <c r="E22" s="131">
        <v>0</v>
      </c>
      <c r="F22" s="131">
        <v>0</v>
      </c>
      <c r="G22" s="190" t="s">
        <v>119</v>
      </c>
      <c r="H22" s="131">
        <v>0</v>
      </c>
      <c r="I22" s="131">
        <v>0</v>
      </c>
      <c r="J22" s="131">
        <v>0</v>
      </c>
      <c r="K22" s="60">
        <v>1063</v>
      </c>
      <c r="L22" s="190" t="s">
        <v>119</v>
      </c>
      <c r="M22" s="60">
        <v>0</v>
      </c>
      <c r="N22" s="60">
        <v>0</v>
      </c>
      <c r="O22" s="60">
        <v>0</v>
      </c>
      <c r="P22" s="60">
        <v>14</v>
      </c>
      <c r="Q22" s="190" t="s">
        <v>119</v>
      </c>
      <c r="R22" s="60">
        <v>0</v>
      </c>
      <c r="S22" s="60">
        <v>0</v>
      </c>
      <c r="T22" s="60">
        <v>0</v>
      </c>
      <c r="U22" s="60">
        <v>2</v>
      </c>
      <c r="V22" s="190" t="s">
        <v>119</v>
      </c>
      <c r="W22" s="60">
        <v>0</v>
      </c>
      <c r="X22" s="60">
        <v>0</v>
      </c>
      <c r="Y22" s="60">
        <v>0</v>
      </c>
      <c r="Z22" s="60">
        <v>0</v>
      </c>
      <c r="AA22" s="190" t="s">
        <v>119</v>
      </c>
    </row>
    <row r="23" spans="1:27" ht="18.75" x14ac:dyDescent="0.3">
      <c r="A23" s="137">
        <v>2</v>
      </c>
      <c r="B23" s="134" t="s">
        <v>52</v>
      </c>
      <c r="C23" s="185">
        <v>0</v>
      </c>
      <c r="D23" s="186">
        <v>0</v>
      </c>
      <c r="E23" s="185">
        <f>SUM(E24:E34)</f>
        <v>0</v>
      </c>
      <c r="F23" s="185">
        <f>SUM(F24:F34)</f>
        <v>0</v>
      </c>
      <c r="G23" s="190" t="s">
        <v>119</v>
      </c>
      <c r="H23" s="185">
        <v>0</v>
      </c>
      <c r="I23" s="186">
        <v>0</v>
      </c>
      <c r="J23" s="185">
        <f>SUM(J24:J34)</f>
        <v>0</v>
      </c>
      <c r="K23" s="185">
        <f>SUM(K24:K34)</f>
        <v>0</v>
      </c>
      <c r="L23" s="190" t="s">
        <v>119</v>
      </c>
      <c r="M23" s="185">
        <v>0</v>
      </c>
      <c r="N23" s="186">
        <v>0</v>
      </c>
      <c r="O23" s="185">
        <f>SUM(O24:O34)</f>
        <v>0</v>
      </c>
      <c r="P23" s="185">
        <f>SUM(P24:P34)</f>
        <v>15</v>
      </c>
      <c r="Q23" s="190" t="s">
        <v>119</v>
      </c>
      <c r="R23" s="185">
        <v>0</v>
      </c>
      <c r="S23" s="186">
        <v>0</v>
      </c>
      <c r="T23" s="185">
        <f>SUM(T24:T34)</f>
        <v>0</v>
      </c>
      <c r="U23" s="185">
        <f>SUM(U24:U34)</f>
        <v>47</v>
      </c>
      <c r="V23" s="64">
        <v>0</v>
      </c>
      <c r="W23" s="185">
        <v>0</v>
      </c>
      <c r="X23" s="186">
        <v>0</v>
      </c>
      <c r="Y23" s="185">
        <f>SUM(Y24:Y34)</f>
        <v>0</v>
      </c>
      <c r="Z23" s="185">
        <f>SUM(Z24:Z34)</f>
        <v>0</v>
      </c>
      <c r="AA23" s="190" t="s">
        <v>119</v>
      </c>
    </row>
    <row r="24" spans="1:27" ht="45.75" customHeight="1" x14ac:dyDescent="0.25">
      <c r="A24" s="20" t="s">
        <v>72</v>
      </c>
      <c r="B24" s="57" t="s">
        <v>53</v>
      </c>
      <c r="C24" s="60">
        <v>0</v>
      </c>
      <c r="D24" s="60">
        <v>0</v>
      </c>
      <c r="E24" s="60">
        <v>0</v>
      </c>
      <c r="F24" s="60">
        <v>0</v>
      </c>
      <c r="G24" s="190" t="s">
        <v>119</v>
      </c>
      <c r="H24" s="60">
        <v>0</v>
      </c>
      <c r="I24" s="60">
        <v>0</v>
      </c>
      <c r="J24" s="60">
        <v>0</v>
      </c>
      <c r="K24" s="60">
        <v>0</v>
      </c>
      <c r="L24" s="190" t="s">
        <v>119</v>
      </c>
      <c r="M24" s="60">
        <v>0</v>
      </c>
      <c r="N24" s="60">
        <v>0</v>
      </c>
      <c r="O24" s="60">
        <v>0</v>
      </c>
      <c r="P24" s="60">
        <v>0</v>
      </c>
      <c r="Q24" s="190" t="s">
        <v>119</v>
      </c>
      <c r="R24" s="60">
        <v>0</v>
      </c>
      <c r="S24" s="60">
        <v>0</v>
      </c>
      <c r="T24" s="60">
        <v>0</v>
      </c>
      <c r="U24" s="60">
        <v>0</v>
      </c>
      <c r="V24" s="64">
        <v>0</v>
      </c>
      <c r="W24" s="60">
        <v>0</v>
      </c>
      <c r="X24" s="60">
        <v>0</v>
      </c>
      <c r="Y24" s="60">
        <v>0</v>
      </c>
      <c r="Z24" s="60">
        <v>0</v>
      </c>
      <c r="AA24" s="190" t="s">
        <v>119</v>
      </c>
    </row>
    <row r="25" spans="1:27" ht="49.5" customHeight="1" x14ac:dyDescent="0.25">
      <c r="A25" s="20" t="s">
        <v>69</v>
      </c>
      <c r="B25" s="57" t="s">
        <v>54</v>
      </c>
      <c r="C25" s="60">
        <v>0</v>
      </c>
      <c r="D25" s="60">
        <v>0</v>
      </c>
      <c r="E25" s="60">
        <v>0</v>
      </c>
      <c r="F25" s="60">
        <v>0</v>
      </c>
      <c r="G25" s="190" t="s">
        <v>119</v>
      </c>
      <c r="H25" s="60">
        <v>0</v>
      </c>
      <c r="I25" s="60">
        <v>0</v>
      </c>
      <c r="J25" s="60">
        <v>0</v>
      </c>
      <c r="K25" s="60">
        <v>0</v>
      </c>
      <c r="L25" s="190" t="s">
        <v>119</v>
      </c>
      <c r="M25" s="60">
        <v>0</v>
      </c>
      <c r="N25" s="60">
        <v>0</v>
      </c>
      <c r="O25" s="60">
        <v>0</v>
      </c>
      <c r="P25" s="60">
        <v>0</v>
      </c>
      <c r="Q25" s="190" t="s">
        <v>119</v>
      </c>
      <c r="R25" s="60">
        <v>0</v>
      </c>
      <c r="S25" s="60">
        <v>0</v>
      </c>
      <c r="T25" s="60">
        <v>0</v>
      </c>
      <c r="U25" s="60">
        <v>0</v>
      </c>
      <c r="V25" s="64">
        <v>0</v>
      </c>
      <c r="W25" s="60">
        <v>0</v>
      </c>
      <c r="X25" s="60">
        <v>0</v>
      </c>
      <c r="Y25" s="60">
        <v>0</v>
      </c>
      <c r="Z25" s="60">
        <v>0</v>
      </c>
      <c r="AA25" s="190" t="s">
        <v>119</v>
      </c>
    </row>
    <row r="26" spans="1:27" ht="34.5" customHeight="1" x14ac:dyDescent="0.25">
      <c r="A26" s="20" t="s">
        <v>70</v>
      </c>
      <c r="B26" s="57" t="s">
        <v>55</v>
      </c>
      <c r="C26" s="60">
        <v>0</v>
      </c>
      <c r="D26" s="60">
        <v>0</v>
      </c>
      <c r="E26" s="60">
        <v>0</v>
      </c>
      <c r="F26" s="60">
        <v>0</v>
      </c>
      <c r="G26" s="190" t="s">
        <v>119</v>
      </c>
      <c r="H26" s="60">
        <v>0</v>
      </c>
      <c r="I26" s="60">
        <v>0</v>
      </c>
      <c r="J26" s="60">
        <v>0</v>
      </c>
      <c r="K26" s="60">
        <v>0</v>
      </c>
      <c r="L26" s="190" t="s">
        <v>119</v>
      </c>
      <c r="M26" s="60">
        <v>0</v>
      </c>
      <c r="N26" s="60">
        <v>0</v>
      </c>
      <c r="O26" s="60">
        <v>0</v>
      </c>
      <c r="P26" s="60">
        <v>15</v>
      </c>
      <c r="Q26" s="190" t="s">
        <v>119</v>
      </c>
      <c r="R26" s="60">
        <v>0</v>
      </c>
      <c r="S26" s="60">
        <v>0</v>
      </c>
      <c r="T26" s="60">
        <v>0</v>
      </c>
      <c r="U26" s="60">
        <v>20</v>
      </c>
      <c r="V26" s="64">
        <v>0</v>
      </c>
      <c r="W26" s="60">
        <v>0</v>
      </c>
      <c r="X26" s="60">
        <v>0</v>
      </c>
      <c r="Y26" s="60">
        <v>0</v>
      </c>
      <c r="Z26" s="60">
        <v>0</v>
      </c>
      <c r="AA26" s="190" t="s">
        <v>119</v>
      </c>
    </row>
    <row r="27" spans="1:27" ht="37.5" x14ac:dyDescent="0.25">
      <c r="A27" s="20" t="s">
        <v>71</v>
      </c>
      <c r="B27" s="57" t="s">
        <v>47</v>
      </c>
      <c r="C27" s="60">
        <v>0</v>
      </c>
      <c r="D27" s="60">
        <v>0</v>
      </c>
      <c r="E27" s="60">
        <v>0</v>
      </c>
      <c r="F27" s="60">
        <v>0</v>
      </c>
      <c r="G27" s="190" t="s">
        <v>119</v>
      </c>
      <c r="H27" s="60">
        <v>0</v>
      </c>
      <c r="I27" s="60">
        <v>0</v>
      </c>
      <c r="J27" s="60">
        <v>0</v>
      </c>
      <c r="K27" s="60">
        <v>0</v>
      </c>
      <c r="L27" s="190" t="s">
        <v>119</v>
      </c>
      <c r="M27" s="60">
        <v>0</v>
      </c>
      <c r="N27" s="60">
        <v>0</v>
      </c>
      <c r="O27" s="60">
        <v>0</v>
      </c>
      <c r="P27" s="60">
        <v>0</v>
      </c>
      <c r="Q27" s="190" t="s">
        <v>119</v>
      </c>
      <c r="R27" s="60">
        <v>0</v>
      </c>
      <c r="S27" s="60">
        <v>0</v>
      </c>
      <c r="T27" s="60">
        <v>0</v>
      </c>
      <c r="U27" s="60">
        <v>0</v>
      </c>
      <c r="V27" s="64">
        <v>0</v>
      </c>
      <c r="W27" s="60">
        <v>0</v>
      </c>
      <c r="X27" s="60">
        <v>0</v>
      </c>
      <c r="Y27" s="60">
        <v>0</v>
      </c>
      <c r="Z27" s="60">
        <v>0</v>
      </c>
      <c r="AA27" s="190" t="s">
        <v>119</v>
      </c>
    </row>
    <row r="28" spans="1:27" ht="40.5" customHeight="1" x14ac:dyDescent="0.25">
      <c r="A28" s="20" t="s">
        <v>68</v>
      </c>
      <c r="B28" s="57" t="s">
        <v>48</v>
      </c>
      <c r="C28" s="60">
        <v>0</v>
      </c>
      <c r="D28" s="60">
        <v>0</v>
      </c>
      <c r="E28" s="60">
        <v>0</v>
      </c>
      <c r="F28" s="60">
        <v>0</v>
      </c>
      <c r="G28" s="190" t="s">
        <v>119</v>
      </c>
      <c r="H28" s="60">
        <v>0</v>
      </c>
      <c r="I28" s="60">
        <v>0</v>
      </c>
      <c r="J28" s="60">
        <v>0</v>
      </c>
      <c r="K28" s="60">
        <v>0</v>
      </c>
      <c r="L28" s="190" t="s">
        <v>119</v>
      </c>
      <c r="M28" s="60">
        <v>0</v>
      </c>
      <c r="N28" s="60">
        <v>0</v>
      </c>
      <c r="O28" s="60">
        <v>0</v>
      </c>
      <c r="P28" s="60">
        <v>0</v>
      </c>
      <c r="Q28" s="190" t="s">
        <v>119</v>
      </c>
      <c r="R28" s="60">
        <v>0</v>
      </c>
      <c r="S28" s="60">
        <v>0</v>
      </c>
      <c r="T28" s="60">
        <v>0</v>
      </c>
      <c r="U28" s="60">
        <v>0</v>
      </c>
      <c r="V28" s="64">
        <v>0</v>
      </c>
      <c r="W28" s="60">
        <v>0</v>
      </c>
      <c r="X28" s="60">
        <v>0</v>
      </c>
      <c r="Y28" s="60">
        <v>0</v>
      </c>
      <c r="Z28" s="60">
        <v>0</v>
      </c>
      <c r="AA28" s="190" t="s">
        <v>119</v>
      </c>
    </row>
    <row r="29" spans="1:27" ht="29.25" customHeight="1" x14ac:dyDescent="0.25">
      <c r="A29" s="20" t="s">
        <v>67</v>
      </c>
      <c r="B29" s="57" t="s">
        <v>49</v>
      </c>
      <c r="C29" s="60">
        <v>0</v>
      </c>
      <c r="D29" s="60">
        <v>0</v>
      </c>
      <c r="E29" s="60">
        <v>0</v>
      </c>
      <c r="F29" s="60">
        <v>0</v>
      </c>
      <c r="G29" s="190" t="s">
        <v>119</v>
      </c>
      <c r="H29" s="60">
        <v>0</v>
      </c>
      <c r="I29" s="60">
        <v>0</v>
      </c>
      <c r="J29" s="60">
        <v>0</v>
      </c>
      <c r="K29" s="60">
        <v>0</v>
      </c>
      <c r="L29" s="190" t="s">
        <v>119</v>
      </c>
      <c r="M29" s="60">
        <v>0</v>
      </c>
      <c r="N29" s="60">
        <v>0</v>
      </c>
      <c r="O29" s="60">
        <v>0</v>
      </c>
      <c r="P29" s="60">
        <v>0</v>
      </c>
      <c r="Q29" s="190" t="s">
        <v>119</v>
      </c>
      <c r="R29" s="60">
        <v>0</v>
      </c>
      <c r="S29" s="60">
        <v>0</v>
      </c>
      <c r="T29" s="60">
        <v>0</v>
      </c>
      <c r="U29" s="60">
        <v>27</v>
      </c>
      <c r="V29" s="64">
        <v>0</v>
      </c>
      <c r="W29" s="60">
        <v>0</v>
      </c>
      <c r="X29" s="60">
        <v>0</v>
      </c>
      <c r="Y29" s="60">
        <v>0</v>
      </c>
      <c r="Z29" s="60">
        <v>0</v>
      </c>
      <c r="AA29" s="190" t="s">
        <v>119</v>
      </c>
    </row>
    <row r="30" spans="1:27" ht="46.5" customHeight="1" x14ac:dyDescent="0.25">
      <c r="A30" s="20" t="s">
        <v>66</v>
      </c>
      <c r="B30" s="57" t="s">
        <v>56</v>
      </c>
      <c r="C30" s="60">
        <v>0</v>
      </c>
      <c r="D30" s="60">
        <v>0</v>
      </c>
      <c r="E30" s="60">
        <v>0</v>
      </c>
      <c r="F30" s="60">
        <v>0</v>
      </c>
      <c r="G30" s="190" t="s">
        <v>119</v>
      </c>
      <c r="H30" s="60">
        <v>0</v>
      </c>
      <c r="I30" s="60">
        <v>0</v>
      </c>
      <c r="J30" s="60">
        <v>0</v>
      </c>
      <c r="K30" s="60">
        <v>0</v>
      </c>
      <c r="L30" s="190" t="s">
        <v>119</v>
      </c>
      <c r="M30" s="60">
        <v>0</v>
      </c>
      <c r="N30" s="60">
        <v>0</v>
      </c>
      <c r="O30" s="60">
        <v>0</v>
      </c>
      <c r="P30" s="60">
        <v>0</v>
      </c>
      <c r="Q30" s="190" t="s">
        <v>119</v>
      </c>
      <c r="R30" s="60">
        <v>0</v>
      </c>
      <c r="S30" s="60">
        <v>0</v>
      </c>
      <c r="T30" s="60">
        <v>0</v>
      </c>
      <c r="U30" s="60">
        <v>0</v>
      </c>
      <c r="V30" s="64">
        <v>0</v>
      </c>
      <c r="W30" s="60">
        <v>0</v>
      </c>
      <c r="X30" s="60">
        <v>0</v>
      </c>
      <c r="Y30" s="60">
        <v>0</v>
      </c>
      <c r="Z30" s="60">
        <v>0</v>
      </c>
      <c r="AA30" s="190" t="s">
        <v>119</v>
      </c>
    </row>
    <row r="31" spans="1:27" ht="26.25" customHeight="1" x14ac:dyDescent="0.25">
      <c r="A31" s="20" t="s">
        <v>206</v>
      </c>
      <c r="B31" s="57" t="s">
        <v>200</v>
      </c>
      <c r="C31" s="60">
        <v>0</v>
      </c>
      <c r="D31" s="60">
        <v>0</v>
      </c>
      <c r="E31" s="60">
        <v>0</v>
      </c>
      <c r="F31" s="60">
        <v>0</v>
      </c>
      <c r="G31" s="190" t="s">
        <v>119</v>
      </c>
      <c r="H31" s="60">
        <v>0</v>
      </c>
      <c r="I31" s="60">
        <v>0</v>
      </c>
      <c r="J31" s="60">
        <v>0</v>
      </c>
      <c r="K31" s="60">
        <v>0</v>
      </c>
      <c r="L31" s="190" t="s">
        <v>119</v>
      </c>
      <c r="M31" s="60">
        <v>0</v>
      </c>
      <c r="N31" s="60">
        <v>0</v>
      </c>
      <c r="O31" s="60">
        <v>0</v>
      </c>
      <c r="P31" s="60">
        <v>0</v>
      </c>
      <c r="Q31" s="190" t="s">
        <v>119</v>
      </c>
      <c r="R31" s="60">
        <v>0</v>
      </c>
      <c r="S31" s="60">
        <v>0</v>
      </c>
      <c r="T31" s="60">
        <v>0</v>
      </c>
      <c r="U31" s="60">
        <v>0</v>
      </c>
      <c r="V31" s="64">
        <v>0</v>
      </c>
      <c r="W31" s="60">
        <v>0</v>
      </c>
      <c r="X31" s="60">
        <v>0</v>
      </c>
      <c r="Y31" s="60">
        <v>0</v>
      </c>
      <c r="Z31" s="60">
        <v>0</v>
      </c>
      <c r="AA31" s="190" t="s">
        <v>119</v>
      </c>
    </row>
    <row r="32" spans="1:27" ht="26.25" customHeight="1" x14ac:dyDescent="0.25">
      <c r="A32" s="20" t="s">
        <v>207</v>
      </c>
      <c r="B32" s="57" t="s">
        <v>202</v>
      </c>
      <c r="C32" s="60">
        <v>0</v>
      </c>
      <c r="D32" s="60">
        <v>0</v>
      </c>
      <c r="E32" s="60">
        <v>0</v>
      </c>
      <c r="F32" s="60">
        <v>0</v>
      </c>
      <c r="G32" s="190" t="s">
        <v>119</v>
      </c>
      <c r="H32" s="60">
        <v>0</v>
      </c>
      <c r="I32" s="60">
        <v>0</v>
      </c>
      <c r="J32" s="60">
        <v>0</v>
      </c>
      <c r="K32" s="60">
        <v>0</v>
      </c>
      <c r="L32" s="190" t="s">
        <v>119</v>
      </c>
      <c r="M32" s="60">
        <v>0</v>
      </c>
      <c r="N32" s="60">
        <v>0</v>
      </c>
      <c r="O32" s="60">
        <v>0</v>
      </c>
      <c r="P32" s="60">
        <v>0</v>
      </c>
      <c r="Q32" s="190" t="s">
        <v>119</v>
      </c>
      <c r="R32" s="60">
        <v>0</v>
      </c>
      <c r="S32" s="60">
        <v>0</v>
      </c>
      <c r="T32" s="60">
        <v>0</v>
      </c>
      <c r="U32" s="60">
        <v>0</v>
      </c>
      <c r="V32" s="64">
        <v>0</v>
      </c>
      <c r="W32" s="60">
        <v>0</v>
      </c>
      <c r="X32" s="60">
        <v>0</v>
      </c>
      <c r="Y32" s="60">
        <v>0</v>
      </c>
      <c r="Z32" s="60">
        <v>0</v>
      </c>
      <c r="AA32" s="190" t="s">
        <v>119</v>
      </c>
    </row>
    <row r="33" spans="1:27" ht="26.25" customHeight="1" x14ac:dyDescent="0.25">
      <c r="A33" s="20" t="s">
        <v>208</v>
      </c>
      <c r="B33" s="57" t="s">
        <v>204</v>
      </c>
      <c r="C33" s="60">
        <v>0</v>
      </c>
      <c r="D33" s="60">
        <v>0</v>
      </c>
      <c r="E33" s="60">
        <v>0</v>
      </c>
      <c r="F33" s="60">
        <v>0</v>
      </c>
      <c r="G33" s="190" t="s">
        <v>119</v>
      </c>
      <c r="H33" s="60">
        <v>0</v>
      </c>
      <c r="I33" s="60">
        <v>0</v>
      </c>
      <c r="J33" s="60">
        <v>0</v>
      </c>
      <c r="K33" s="60">
        <v>0</v>
      </c>
      <c r="L33" s="190" t="s">
        <v>119</v>
      </c>
      <c r="M33" s="60">
        <v>0</v>
      </c>
      <c r="N33" s="60">
        <v>0</v>
      </c>
      <c r="O33" s="60">
        <v>0</v>
      </c>
      <c r="P33" s="60">
        <v>0</v>
      </c>
      <c r="Q33" s="190" t="s">
        <v>119</v>
      </c>
      <c r="R33" s="60">
        <v>0</v>
      </c>
      <c r="S33" s="60">
        <v>0</v>
      </c>
      <c r="T33" s="60">
        <v>0</v>
      </c>
      <c r="U33" s="60">
        <v>0</v>
      </c>
      <c r="V33" s="64">
        <v>0</v>
      </c>
      <c r="W33" s="60">
        <v>0</v>
      </c>
      <c r="X33" s="60">
        <v>0</v>
      </c>
      <c r="Y33" s="60">
        <v>0</v>
      </c>
      <c r="Z33" s="60">
        <v>0</v>
      </c>
      <c r="AA33" s="190" t="s">
        <v>119</v>
      </c>
    </row>
    <row r="34" spans="1:27" ht="26.25" customHeight="1" x14ac:dyDescent="0.25">
      <c r="A34" s="20" t="s">
        <v>209</v>
      </c>
      <c r="B34" s="57" t="s">
        <v>51</v>
      </c>
      <c r="C34" s="60">
        <v>0</v>
      </c>
      <c r="D34" s="60">
        <v>0</v>
      </c>
      <c r="E34" s="60">
        <v>0</v>
      </c>
      <c r="F34" s="60">
        <v>0</v>
      </c>
      <c r="G34" s="190" t="s">
        <v>119</v>
      </c>
      <c r="H34" s="60">
        <v>0</v>
      </c>
      <c r="I34" s="60">
        <v>0</v>
      </c>
      <c r="J34" s="60">
        <v>0</v>
      </c>
      <c r="K34" s="60">
        <v>0</v>
      </c>
      <c r="L34" s="190" t="s">
        <v>119</v>
      </c>
      <c r="M34" s="60">
        <v>0</v>
      </c>
      <c r="N34" s="60">
        <v>0</v>
      </c>
      <c r="O34" s="60">
        <v>0</v>
      </c>
      <c r="P34" s="60">
        <v>0</v>
      </c>
      <c r="Q34" s="190" t="s">
        <v>119</v>
      </c>
      <c r="R34" s="60">
        <v>0</v>
      </c>
      <c r="S34" s="60">
        <v>0</v>
      </c>
      <c r="T34" s="60">
        <v>0</v>
      </c>
      <c r="U34" s="60">
        <v>0</v>
      </c>
      <c r="V34" s="64">
        <v>0</v>
      </c>
      <c r="W34" s="60">
        <v>0</v>
      </c>
      <c r="X34" s="60">
        <v>0</v>
      </c>
      <c r="Y34" s="60">
        <v>0</v>
      </c>
      <c r="Z34" s="60">
        <v>0</v>
      </c>
      <c r="AA34" s="190" t="s">
        <v>119</v>
      </c>
    </row>
    <row r="35" spans="1:27" ht="18.75" x14ac:dyDescent="0.25">
      <c r="A35" s="138">
        <v>3</v>
      </c>
      <c r="B35" s="135" t="s">
        <v>57</v>
      </c>
      <c r="C35" s="185">
        <f>C36+C37+C332+C38+C39</f>
        <v>668</v>
      </c>
      <c r="D35" s="185">
        <f>D36+D37+D332+D38+D39</f>
        <v>417</v>
      </c>
      <c r="E35" s="185">
        <f>E36+E37+E32+E38+E39</f>
        <v>236</v>
      </c>
      <c r="F35" s="185">
        <f>F36+F37+F32+F38+F39</f>
        <v>99</v>
      </c>
      <c r="G35" s="133">
        <f t="shared" si="4"/>
        <v>-0.58050847457627119</v>
      </c>
      <c r="H35" s="185">
        <f>H36+H37+H332+H38+H39</f>
        <v>0</v>
      </c>
      <c r="I35" s="185">
        <f>I36+I37+I332+I38+I39</f>
        <v>0</v>
      </c>
      <c r="J35" s="185">
        <f>J36+J37+J332+J38+J39</f>
        <v>0</v>
      </c>
      <c r="K35" s="185">
        <f>K36+K37+K332+K38+K39</f>
        <v>0</v>
      </c>
      <c r="L35" s="190" t="s">
        <v>119</v>
      </c>
      <c r="M35" s="185">
        <f>M36+M37+M332+M38+M39</f>
        <v>0</v>
      </c>
      <c r="N35" s="185">
        <f>N36+N37+N332+N38+N39</f>
        <v>73</v>
      </c>
      <c r="O35" s="185">
        <f t="shared" ref="O35:P35" si="6">O36+O37+O332+O38+O39</f>
        <v>0</v>
      </c>
      <c r="P35" s="185">
        <f t="shared" si="6"/>
        <v>342</v>
      </c>
      <c r="Q35" s="190" t="s">
        <v>119</v>
      </c>
      <c r="R35" s="185">
        <f>R36+R37+R332+R38+R39</f>
        <v>0</v>
      </c>
      <c r="S35" s="185">
        <f>S36+S37+S332+S38+S39</f>
        <v>2</v>
      </c>
      <c r="T35" s="185">
        <f t="shared" ref="T35:U35" si="7">T36+T37+T332+T38+T39</f>
        <v>0</v>
      </c>
      <c r="U35" s="185">
        <f t="shared" si="7"/>
        <v>2</v>
      </c>
      <c r="V35" s="190" t="s">
        <v>119</v>
      </c>
      <c r="W35" s="185">
        <v>0</v>
      </c>
      <c r="X35" s="185">
        <v>0</v>
      </c>
      <c r="Y35" s="185">
        <v>0</v>
      </c>
      <c r="Z35" s="185">
        <v>0</v>
      </c>
      <c r="AA35" s="190" t="s">
        <v>119</v>
      </c>
    </row>
    <row r="36" spans="1:27" ht="29.25" customHeight="1" x14ac:dyDescent="0.25">
      <c r="A36" s="20" t="s">
        <v>65</v>
      </c>
      <c r="B36" s="57" t="s">
        <v>58</v>
      </c>
      <c r="C36" s="131">
        <v>144</v>
      </c>
      <c r="D36" s="131">
        <v>97</v>
      </c>
      <c r="E36" s="131">
        <v>21</v>
      </c>
      <c r="F36" s="60">
        <v>16</v>
      </c>
      <c r="G36" s="133">
        <f t="shared" si="4"/>
        <v>-0.23809523809523808</v>
      </c>
      <c r="H36" s="60">
        <v>0</v>
      </c>
      <c r="I36" s="60">
        <v>0</v>
      </c>
      <c r="J36" s="60">
        <v>0</v>
      </c>
      <c r="K36" s="60">
        <v>0</v>
      </c>
      <c r="L36" s="190" t="s">
        <v>119</v>
      </c>
      <c r="M36" s="60">
        <v>0</v>
      </c>
      <c r="N36" s="60">
        <v>0</v>
      </c>
      <c r="O36" s="60">
        <v>0</v>
      </c>
      <c r="P36" s="60">
        <v>328</v>
      </c>
      <c r="Q36" s="190" t="s">
        <v>119</v>
      </c>
      <c r="R36" s="60">
        <v>0</v>
      </c>
      <c r="S36" s="60">
        <v>0</v>
      </c>
      <c r="T36" s="60">
        <v>0</v>
      </c>
      <c r="U36" s="60">
        <v>0</v>
      </c>
      <c r="V36" s="190" t="s">
        <v>119</v>
      </c>
      <c r="W36" s="60">
        <v>0</v>
      </c>
      <c r="X36" s="60">
        <v>0</v>
      </c>
      <c r="Y36" s="60">
        <v>0</v>
      </c>
      <c r="Z36" s="60">
        <v>0</v>
      </c>
      <c r="AA36" s="190" t="s">
        <v>119</v>
      </c>
    </row>
    <row r="37" spans="1:27" ht="58.5" customHeight="1" x14ac:dyDescent="0.25">
      <c r="A37" s="20" t="s">
        <v>64</v>
      </c>
      <c r="B37" s="57" t="s">
        <v>59</v>
      </c>
      <c r="C37" s="60">
        <v>0</v>
      </c>
      <c r="D37" s="60">
        <v>0</v>
      </c>
      <c r="E37" s="60">
        <v>0</v>
      </c>
      <c r="F37" s="60">
        <v>0</v>
      </c>
      <c r="G37" s="190" t="s">
        <v>119</v>
      </c>
      <c r="H37" s="60">
        <v>0</v>
      </c>
      <c r="I37" s="60">
        <v>0</v>
      </c>
      <c r="J37" s="60">
        <v>0</v>
      </c>
      <c r="K37" s="60">
        <v>0</v>
      </c>
      <c r="L37" s="190" t="s">
        <v>119</v>
      </c>
      <c r="M37" s="60">
        <v>0</v>
      </c>
      <c r="N37" s="60">
        <v>0</v>
      </c>
      <c r="O37" s="60">
        <v>0</v>
      </c>
      <c r="P37" s="60">
        <v>0</v>
      </c>
      <c r="Q37" s="190" t="s">
        <v>119</v>
      </c>
      <c r="R37" s="60">
        <v>0</v>
      </c>
      <c r="S37" s="60">
        <v>0</v>
      </c>
      <c r="T37" s="60">
        <v>0</v>
      </c>
      <c r="U37" s="60">
        <v>0</v>
      </c>
      <c r="V37" s="190" t="s">
        <v>119</v>
      </c>
      <c r="W37" s="60">
        <v>0</v>
      </c>
      <c r="X37" s="60">
        <v>0</v>
      </c>
      <c r="Y37" s="60">
        <v>0</v>
      </c>
      <c r="Z37" s="60">
        <v>0</v>
      </c>
      <c r="AA37" s="190" t="s">
        <v>119</v>
      </c>
    </row>
    <row r="38" spans="1:27" ht="50.25" customHeight="1" x14ac:dyDescent="0.25">
      <c r="A38" s="20" t="s">
        <v>63</v>
      </c>
      <c r="B38" s="57" t="s">
        <v>60</v>
      </c>
      <c r="C38" s="60">
        <v>0</v>
      </c>
      <c r="D38" s="60">
        <v>0</v>
      </c>
      <c r="E38" s="60">
        <v>0</v>
      </c>
      <c r="F38" s="60">
        <v>0</v>
      </c>
      <c r="G38" s="190" t="s">
        <v>119</v>
      </c>
      <c r="H38" s="60">
        <v>0</v>
      </c>
      <c r="I38" s="60">
        <v>0</v>
      </c>
      <c r="J38" s="60">
        <v>0</v>
      </c>
      <c r="K38" s="60">
        <v>0</v>
      </c>
      <c r="L38" s="190" t="s">
        <v>119</v>
      </c>
      <c r="M38" s="60">
        <v>0</v>
      </c>
      <c r="N38" s="60">
        <v>0</v>
      </c>
      <c r="O38" s="60">
        <v>0</v>
      </c>
      <c r="P38" s="60">
        <v>0</v>
      </c>
      <c r="Q38" s="190" t="s">
        <v>119</v>
      </c>
      <c r="R38" s="60">
        <v>0</v>
      </c>
      <c r="S38" s="60">
        <v>0</v>
      </c>
      <c r="T38" s="60">
        <v>0</v>
      </c>
      <c r="U38" s="60">
        <v>0</v>
      </c>
      <c r="V38" s="190" t="s">
        <v>119</v>
      </c>
      <c r="W38" s="60">
        <v>0</v>
      </c>
      <c r="X38" s="60">
        <v>0</v>
      </c>
      <c r="Y38" s="60">
        <v>0</v>
      </c>
      <c r="Z38" s="60">
        <v>0</v>
      </c>
      <c r="AA38" s="190" t="s">
        <v>119</v>
      </c>
    </row>
    <row r="39" spans="1:27" ht="18.75" x14ac:dyDescent="0.25">
      <c r="A39" s="20" t="s">
        <v>62</v>
      </c>
      <c r="B39" s="57" t="s">
        <v>51</v>
      </c>
      <c r="C39" s="131">
        <v>524</v>
      </c>
      <c r="D39" s="131">
        <v>320</v>
      </c>
      <c r="E39" s="131">
        <v>215</v>
      </c>
      <c r="F39" s="60">
        <v>83</v>
      </c>
      <c r="G39" s="133">
        <f t="shared" si="4"/>
        <v>-0.61395348837209307</v>
      </c>
      <c r="H39" s="60">
        <v>0</v>
      </c>
      <c r="I39" s="60">
        <v>0</v>
      </c>
      <c r="J39" s="60">
        <v>0</v>
      </c>
      <c r="K39" s="60">
        <v>0</v>
      </c>
      <c r="L39" s="64">
        <v>0</v>
      </c>
      <c r="M39" s="60">
        <v>0</v>
      </c>
      <c r="N39" s="131">
        <v>73</v>
      </c>
      <c r="O39" s="60">
        <v>0</v>
      </c>
      <c r="P39" s="60">
        <v>14</v>
      </c>
      <c r="Q39" s="190" t="s">
        <v>119</v>
      </c>
      <c r="R39" s="60">
        <v>0</v>
      </c>
      <c r="S39" s="60">
        <v>2</v>
      </c>
      <c r="T39" s="60">
        <v>0</v>
      </c>
      <c r="U39" s="60">
        <v>2</v>
      </c>
      <c r="V39" s="190" t="s">
        <v>119</v>
      </c>
      <c r="W39" s="60">
        <v>0</v>
      </c>
      <c r="X39" s="60">
        <v>0</v>
      </c>
      <c r="Y39" s="60">
        <v>0</v>
      </c>
      <c r="Z39" s="60">
        <v>0</v>
      </c>
      <c r="AA39" s="190" t="s">
        <v>119</v>
      </c>
    </row>
    <row r="43" spans="1:27" x14ac:dyDescent="0.25">
      <c r="A43" s="6"/>
    </row>
  </sheetData>
  <mergeCells count="9">
    <mergeCell ref="A9:A10"/>
    <mergeCell ref="B9:B10"/>
    <mergeCell ref="A7:AA7"/>
    <mergeCell ref="C10:G10"/>
    <mergeCell ref="H10:L10"/>
    <mergeCell ref="M10:Q10"/>
    <mergeCell ref="R10:V10"/>
    <mergeCell ref="W10:AA10"/>
    <mergeCell ref="C9:AA9"/>
  </mergeCells>
  <phoneticPr fontId="20" type="noConversion"/>
  <pageMargins left="0.7" right="0.7" top="0.75" bottom="0.75" header="0.3" footer="0.3"/>
  <pageSetup paperSize="9"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2"/>
  <sheetViews>
    <sheetView zoomScale="85" zoomScaleNormal="85" workbookViewId="0">
      <selection activeCell="I11" sqref="I11"/>
    </sheetView>
  </sheetViews>
  <sheetFormatPr defaultRowHeight="15" x14ac:dyDescent="0.25"/>
  <cols>
    <col min="2" max="2" width="18.140625" customWidth="1"/>
    <col min="3" max="3" width="7.7109375" customWidth="1"/>
    <col min="4" max="5" width="22" customWidth="1"/>
    <col min="6" max="6" width="14.85546875" customWidth="1"/>
    <col min="7" max="7" width="91.5703125" customWidth="1"/>
    <col min="8" max="8" width="15.7109375" customWidth="1"/>
    <col min="9" max="9" width="15.85546875" customWidth="1"/>
    <col min="10" max="10" width="13.140625" customWidth="1"/>
    <col min="11" max="11" width="19.140625" customWidth="1"/>
  </cols>
  <sheetData>
    <row r="1" spans="1:11" x14ac:dyDescent="0.25">
      <c r="K1" s="29" t="s">
        <v>127</v>
      </c>
    </row>
    <row r="2" spans="1:11" x14ac:dyDescent="0.25">
      <c r="K2" s="29" t="s">
        <v>128</v>
      </c>
    </row>
    <row r="3" spans="1:11" x14ac:dyDescent="0.25">
      <c r="K3" s="29" t="s">
        <v>129</v>
      </c>
    </row>
    <row r="4" spans="1:11" x14ac:dyDescent="0.25">
      <c r="K4" s="29" t="s">
        <v>130</v>
      </c>
    </row>
    <row r="7" spans="1:11" ht="18.75" x14ac:dyDescent="0.25">
      <c r="A7" s="271" t="s">
        <v>95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39.5" customHeight="1" x14ac:dyDescent="0.25">
      <c r="A9" s="139" t="s">
        <v>7</v>
      </c>
      <c r="B9" s="140" t="s">
        <v>85</v>
      </c>
      <c r="C9" s="140" t="s">
        <v>86</v>
      </c>
      <c r="D9" s="140" t="s">
        <v>87</v>
      </c>
      <c r="E9" s="140" t="s">
        <v>88</v>
      </c>
      <c r="F9" s="140" t="s">
        <v>89</v>
      </c>
      <c r="G9" s="140" t="s">
        <v>90</v>
      </c>
      <c r="H9" s="140" t="s">
        <v>91</v>
      </c>
      <c r="I9" s="140" t="s">
        <v>92</v>
      </c>
      <c r="J9" s="140" t="s">
        <v>93</v>
      </c>
      <c r="K9" s="140" t="s">
        <v>94</v>
      </c>
    </row>
    <row r="10" spans="1:1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</row>
    <row r="11" spans="1:11" ht="352.5" customHeight="1" x14ac:dyDescent="0.25">
      <c r="A11" s="2">
        <v>1</v>
      </c>
      <c r="B11" s="21" t="s">
        <v>181</v>
      </c>
      <c r="C11" s="2" t="s">
        <v>123</v>
      </c>
      <c r="D11" s="21" t="s">
        <v>211</v>
      </c>
      <c r="E11" s="21" t="s">
        <v>274</v>
      </c>
      <c r="F11" s="21" t="s">
        <v>212</v>
      </c>
      <c r="G11" s="141" t="s">
        <v>210</v>
      </c>
      <c r="H11" s="2">
        <f>'4.1'!F13</f>
        <v>453</v>
      </c>
      <c r="I11" s="2">
        <v>12</v>
      </c>
      <c r="J11" s="2">
        <v>0</v>
      </c>
      <c r="K11" s="2">
        <v>0</v>
      </c>
    </row>
    <row r="12" spans="1:11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1">
    <mergeCell ref="A7:K7"/>
  </mergeCells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5"/>
  <sheetViews>
    <sheetView workbookViewId="0">
      <selection activeCell="A7" sqref="A7:D7"/>
    </sheetView>
  </sheetViews>
  <sheetFormatPr defaultRowHeight="15" x14ac:dyDescent="0.25"/>
  <cols>
    <col min="2" max="2" width="68.28515625" customWidth="1"/>
    <col min="3" max="3" width="18.28515625" customWidth="1"/>
    <col min="4" max="4" width="16.42578125" customWidth="1"/>
  </cols>
  <sheetData>
    <row r="1" spans="1:4" x14ac:dyDescent="0.25">
      <c r="D1" s="29" t="s">
        <v>127</v>
      </c>
    </row>
    <row r="2" spans="1:4" x14ac:dyDescent="0.25">
      <c r="D2" s="29" t="s">
        <v>128</v>
      </c>
    </row>
    <row r="3" spans="1:4" x14ac:dyDescent="0.25">
      <c r="D3" s="29" t="s">
        <v>129</v>
      </c>
    </row>
    <row r="4" spans="1:4" x14ac:dyDescent="0.25">
      <c r="D4" s="29" t="s">
        <v>130</v>
      </c>
    </row>
    <row r="7" spans="1:4" x14ac:dyDescent="0.25">
      <c r="A7" s="272" t="s">
        <v>106</v>
      </c>
      <c r="B7" s="272"/>
      <c r="C7" s="272"/>
      <c r="D7" s="272"/>
    </row>
    <row r="8" spans="1:4" x14ac:dyDescent="0.25">
      <c r="A8" s="7"/>
      <c r="B8" s="7"/>
      <c r="C8" s="7"/>
      <c r="D8" s="7"/>
    </row>
    <row r="9" spans="1:4" x14ac:dyDescent="0.25">
      <c r="A9" s="2" t="s">
        <v>7</v>
      </c>
      <c r="B9" s="1" t="s">
        <v>96</v>
      </c>
      <c r="C9" s="5" t="s">
        <v>97</v>
      </c>
      <c r="D9" s="5"/>
    </row>
    <row r="10" spans="1:4" ht="57" customHeight="1" x14ac:dyDescent="0.25">
      <c r="A10" s="2">
        <v>1</v>
      </c>
      <c r="B10" s="3" t="s">
        <v>98</v>
      </c>
      <c r="C10" s="21" t="s">
        <v>124</v>
      </c>
      <c r="D10" s="62" t="s">
        <v>273</v>
      </c>
    </row>
    <row r="11" spans="1:4" ht="28.15" customHeight="1" x14ac:dyDescent="0.25">
      <c r="A11" s="2">
        <v>2</v>
      </c>
      <c r="B11" s="3" t="s">
        <v>99</v>
      </c>
      <c r="C11" s="65" t="s">
        <v>125</v>
      </c>
      <c r="D11" s="63">
        <f>'4.1'!K13</f>
        <v>6730</v>
      </c>
    </row>
    <row r="12" spans="1:4" ht="28.9" customHeight="1" x14ac:dyDescent="0.25">
      <c r="A12" s="8" t="s">
        <v>101</v>
      </c>
      <c r="B12" s="3" t="s">
        <v>100</v>
      </c>
      <c r="C12" s="65" t="s">
        <v>125</v>
      </c>
      <c r="D12" s="63">
        <f>D11</f>
        <v>6730</v>
      </c>
    </row>
    <row r="13" spans="1:4" ht="31.15" customHeight="1" x14ac:dyDescent="0.25">
      <c r="A13" s="8" t="s">
        <v>102</v>
      </c>
      <c r="B13" s="3" t="s">
        <v>103</v>
      </c>
      <c r="C13" s="65" t="s">
        <v>125</v>
      </c>
      <c r="D13" s="63" t="s">
        <v>119</v>
      </c>
    </row>
    <row r="14" spans="1:4" ht="30" x14ac:dyDescent="0.25">
      <c r="A14" s="2">
        <v>3</v>
      </c>
      <c r="B14" s="3" t="s">
        <v>104</v>
      </c>
      <c r="C14" s="65" t="s">
        <v>126</v>
      </c>
      <c r="D14" s="63" t="s">
        <v>119</v>
      </c>
    </row>
    <row r="15" spans="1:4" ht="30" x14ac:dyDescent="0.25">
      <c r="A15" s="2">
        <v>4</v>
      </c>
      <c r="B15" s="3" t="s">
        <v>105</v>
      </c>
      <c r="C15" s="65" t="s">
        <v>126</v>
      </c>
      <c r="D15" s="63">
        <v>5</v>
      </c>
    </row>
  </sheetData>
  <mergeCells count="1">
    <mergeCell ref="A7:D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3"/>
  <sheetViews>
    <sheetView view="pageBreakPreview" zoomScaleNormal="100" zoomScaleSheetLayoutView="100" workbookViewId="0">
      <selection activeCell="N23" sqref="N23"/>
    </sheetView>
  </sheetViews>
  <sheetFormatPr defaultRowHeight="15" x14ac:dyDescent="0.25"/>
  <cols>
    <col min="7" max="7" width="26.28515625" customWidth="1"/>
  </cols>
  <sheetData>
    <row r="1" spans="1:12" ht="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31" t="s">
        <v>127</v>
      </c>
    </row>
    <row r="2" spans="1:12" ht="2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31" t="s">
        <v>128</v>
      </c>
    </row>
    <row r="3" spans="1:12" ht="2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1" t="s">
        <v>129</v>
      </c>
    </row>
    <row r="4" spans="1:12" ht="2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31" t="s">
        <v>130</v>
      </c>
    </row>
    <row r="8" spans="1:12" x14ac:dyDescent="0.25">
      <c r="A8" s="273" t="s">
        <v>291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</row>
    <row r="9" spans="1:12" x14ac:dyDescent="0.25">
      <c r="A9" s="274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</row>
    <row r="10" spans="1:12" x14ac:dyDescent="0.25">
      <c r="A10" s="274"/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</row>
    <row r="11" spans="1:12" x14ac:dyDescent="0.25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</row>
    <row r="12" spans="1:12" x14ac:dyDescent="0.25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</row>
    <row r="13" spans="1:12" x14ac:dyDescent="0.25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</row>
    <row r="14" spans="1:12" x14ac:dyDescent="0.25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</row>
    <row r="15" spans="1:12" x14ac:dyDescent="0.25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</row>
    <row r="16" spans="1:12" x14ac:dyDescent="0.25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</row>
    <row r="17" spans="1:12" x14ac:dyDescent="0.25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</row>
    <row r="18" spans="1:12" x14ac:dyDescent="0.25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</row>
    <row r="19" spans="1:12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</row>
    <row r="20" spans="1:12" x14ac:dyDescent="0.25">
      <c r="A20" s="274"/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</row>
    <row r="21" spans="1:12" x14ac:dyDescent="0.25">
      <c r="A21" s="274"/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</row>
    <row r="22" spans="1:12" x14ac:dyDescent="0.25">
      <c r="A22" s="274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</row>
    <row r="23" spans="1:12" ht="60" customHeight="1" x14ac:dyDescent="0.25">
      <c r="A23" s="274"/>
      <c r="B23" s="274"/>
      <c r="C23" s="274"/>
      <c r="D23" s="274"/>
      <c r="E23" s="274"/>
      <c r="F23" s="274"/>
      <c r="G23" s="274"/>
      <c r="H23" s="274"/>
      <c r="I23" s="274"/>
      <c r="J23" s="274"/>
      <c r="K23" s="274"/>
      <c r="L23" s="274"/>
    </row>
  </sheetData>
  <mergeCells count="1">
    <mergeCell ref="A8:L23"/>
  </mergeCells>
  <pageMargins left="0.7" right="0.7" top="0.75" bottom="0.75" header="0.3" footer="0.3"/>
  <pageSetup paperSize="9"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051-38B5-456E-B56A-5E328715EF2B}">
  <dimension ref="A1:L9"/>
  <sheetViews>
    <sheetView view="pageBreakPreview" zoomScaleNormal="100" zoomScaleSheetLayoutView="100" workbookViewId="0">
      <selection activeCell="A8" sqref="A8:L9"/>
    </sheetView>
  </sheetViews>
  <sheetFormatPr defaultRowHeight="15" x14ac:dyDescent="0.25"/>
  <cols>
    <col min="7" max="7" width="26.28515625" customWidth="1"/>
  </cols>
  <sheetData>
    <row r="1" spans="1:12" ht="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31" t="s">
        <v>127</v>
      </c>
    </row>
    <row r="2" spans="1:12" ht="2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31" t="s">
        <v>128</v>
      </c>
    </row>
    <row r="3" spans="1:12" ht="2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1" t="s">
        <v>129</v>
      </c>
    </row>
    <row r="4" spans="1:12" ht="2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31" t="s">
        <v>130</v>
      </c>
    </row>
    <row r="8" spans="1:12" x14ac:dyDescent="0.25">
      <c r="A8" s="273" t="s">
        <v>292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</row>
    <row r="9" spans="1:12" ht="75.75" customHeight="1" x14ac:dyDescent="0.25">
      <c r="A9" s="274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</row>
  </sheetData>
  <mergeCells count="1">
    <mergeCell ref="A8:L9"/>
  </mergeCells>
  <pageMargins left="0.7" right="0.7" top="0.75" bottom="0.75" header="0.3" footer="0.3"/>
  <pageSetup paperSize="9" scale="6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CDA7-A94F-4D11-B924-F9C6F26D0905}">
  <dimension ref="A1:O16"/>
  <sheetViews>
    <sheetView view="pageBreakPreview" topLeftCell="A7" zoomScaleNormal="100" zoomScaleSheetLayoutView="100" workbookViewId="0">
      <selection activeCell="A10" sqref="A10"/>
    </sheetView>
  </sheetViews>
  <sheetFormatPr defaultRowHeight="15" x14ac:dyDescent="0.25"/>
  <cols>
    <col min="7" max="7" width="26.28515625" customWidth="1"/>
    <col min="15" max="15" width="70.140625" customWidth="1"/>
  </cols>
  <sheetData>
    <row r="1" spans="1:15" ht="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31" t="s">
        <v>127</v>
      </c>
    </row>
    <row r="2" spans="1:15" ht="2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31" t="s">
        <v>128</v>
      </c>
    </row>
    <row r="3" spans="1:15" ht="2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1" t="s">
        <v>129</v>
      </c>
    </row>
    <row r="4" spans="1:15" ht="2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31" t="s">
        <v>130</v>
      </c>
    </row>
    <row r="8" spans="1:15" ht="15" customHeight="1" x14ac:dyDescent="0.25">
      <c r="A8" s="124" t="s">
        <v>293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</row>
    <row r="9" spans="1:15" ht="399.75" customHeight="1" x14ac:dyDescent="0.3">
      <c r="A9" s="273" t="s">
        <v>296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O9" s="184"/>
    </row>
    <row r="10" spans="1:15" x14ac:dyDescent="0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</row>
    <row r="11" spans="1:15" x14ac:dyDescent="0.25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1:15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</row>
    <row r="13" spans="1:15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</row>
    <row r="14" spans="1:15" x14ac:dyDescent="0.25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</row>
    <row r="15" spans="1:15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</row>
    <row r="16" spans="1:15" ht="67.5" customHeight="1" x14ac:dyDescent="0.25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</row>
  </sheetData>
  <mergeCells count="1">
    <mergeCell ref="A9:L9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activeCell="B30" sqref="B30"/>
    </sheetView>
  </sheetViews>
  <sheetFormatPr defaultRowHeight="15" x14ac:dyDescent="0.25"/>
  <cols>
    <col min="1" max="1" width="9.140625" style="7"/>
    <col min="2" max="2" width="37.42578125" style="7" customWidth="1"/>
    <col min="3" max="4" width="9.140625" style="7" customWidth="1"/>
    <col min="5" max="5" width="9.140625" style="7"/>
    <col min="6" max="6" width="9.140625" style="7" customWidth="1"/>
    <col min="7" max="7" width="17.140625" style="7" customWidth="1"/>
  </cols>
  <sheetData>
    <row r="1" spans="1:7" ht="15.75" x14ac:dyDescent="0.25">
      <c r="A1" s="22"/>
      <c r="B1" s="22"/>
      <c r="C1" s="22"/>
      <c r="D1" s="22"/>
      <c r="E1" s="22"/>
      <c r="F1" s="22"/>
      <c r="G1" s="29" t="s">
        <v>127</v>
      </c>
    </row>
    <row r="2" spans="1:7" ht="15.75" x14ac:dyDescent="0.25">
      <c r="A2" s="22"/>
      <c r="B2" s="22"/>
      <c r="C2" s="22"/>
      <c r="D2" s="22"/>
      <c r="E2" s="22"/>
      <c r="F2" s="22"/>
      <c r="G2" s="29" t="s">
        <v>128</v>
      </c>
    </row>
    <row r="3" spans="1:7" ht="15.75" x14ac:dyDescent="0.25">
      <c r="A3" s="22"/>
      <c r="B3" s="22"/>
      <c r="C3" s="22"/>
      <c r="D3" s="22"/>
      <c r="E3" s="22"/>
      <c r="F3" s="22"/>
      <c r="G3" s="29" t="s">
        <v>129</v>
      </c>
    </row>
    <row r="4" spans="1:7" ht="15.75" x14ac:dyDescent="0.25">
      <c r="A4" s="22"/>
      <c r="B4" s="22"/>
      <c r="C4" s="22"/>
      <c r="D4" s="22"/>
      <c r="E4" s="22"/>
      <c r="F4" s="22"/>
      <c r="G4" s="29" t="s">
        <v>130</v>
      </c>
    </row>
    <row r="5" spans="1:7" ht="15.75" x14ac:dyDescent="0.25">
      <c r="A5" s="22"/>
      <c r="B5" s="22"/>
      <c r="C5" s="22"/>
      <c r="D5" s="22"/>
      <c r="E5" s="22"/>
      <c r="F5" s="22"/>
      <c r="G5" s="22"/>
    </row>
    <row r="6" spans="1:7" ht="15.75" x14ac:dyDescent="0.25">
      <c r="A6" s="22"/>
      <c r="B6" s="22"/>
      <c r="C6" s="22"/>
      <c r="D6" s="22"/>
      <c r="E6" s="22"/>
      <c r="F6" s="22"/>
      <c r="G6" s="22"/>
    </row>
    <row r="7" spans="1:7" ht="15.75" x14ac:dyDescent="0.25">
      <c r="A7" s="157" t="s">
        <v>257</v>
      </c>
      <c r="B7" s="157"/>
      <c r="C7" s="157"/>
      <c r="D7" s="157"/>
      <c r="E7" s="157"/>
      <c r="F7" s="157"/>
      <c r="G7" s="157"/>
    </row>
    <row r="8" spans="1:7" ht="15.75" x14ac:dyDescent="0.25">
      <c r="A8" s="41"/>
      <c r="B8" s="22"/>
      <c r="C8" s="22"/>
      <c r="D8" s="22"/>
      <c r="E8" s="22"/>
      <c r="F8" s="22"/>
      <c r="G8" s="22"/>
    </row>
    <row r="9" spans="1:7" ht="15.75" x14ac:dyDescent="0.25">
      <c r="A9" s="192" t="s">
        <v>7</v>
      </c>
      <c r="B9" s="193" t="s">
        <v>0</v>
      </c>
      <c r="C9" s="195" t="s">
        <v>1</v>
      </c>
      <c r="D9" s="196"/>
      <c r="E9" s="196"/>
      <c r="F9" s="196"/>
      <c r="G9" s="197"/>
    </row>
    <row r="10" spans="1:7" ht="63.6" customHeight="1" x14ac:dyDescent="0.25">
      <c r="A10" s="192"/>
      <c r="B10" s="194"/>
      <c r="C10" s="118">
        <v>2022</v>
      </c>
      <c r="D10" s="119">
        <v>2023</v>
      </c>
      <c r="E10" s="120">
        <v>2024</v>
      </c>
      <c r="F10" s="120">
        <v>2025</v>
      </c>
      <c r="G10" s="120" t="s">
        <v>170</v>
      </c>
    </row>
    <row r="11" spans="1:7" ht="15.75" x14ac:dyDescent="0.25">
      <c r="A11" s="32">
        <v>1</v>
      </c>
      <c r="B11" s="33">
        <v>2</v>
      </c>
      <c r="C11" s="32">
        <v>3</v>
      </c>
      <c r="D11" s="32">
        <v>4</v>
      </c>
      <c r="E11" s="34">
        <v>5</v>
      </c>
      <c r="F11" s="34">
        <v>6</v>
      </c>
      <c r="G11" s="34">
        <v>7</v>
      </c>
    </row>
    <row r="12" spans="1:7" ht="15.75" x14ac:dyDescent="0.25">
      <c r="A12" s="35" t="s">
        <v>110</v>
      </c>
      <c r="B12" s="36" t="s">
        <v>111</v>
      </c>
      <c r="C12" s="42">
        <f>C14</f>
        <v>6446</v>
      </c>
      <c r="D12" s="42">
        <f t="shared" ref="D12:F12" si="0">D14</f>
        <v>5045</v>
      </c>
      <c r="E12" s="42">
        <f t="shared" si="0"/>
        <v>5112</v>
      </c>
      <c r="F12" s="42">
        <f t="shared" si="0"/>
        <v>10177</v>
      </c>
      <c r="G12" s="80">
        <f>((F12-E12)/E12)*100</f>
        <v>99.080594679186234</v>
      </c>
    </row>
    <row r="13" spans="1:7" ht="15.75" x14ac:dyDescent="0.25">
      <c r="A13" s="35"/>
      <c r="B13" s="32" t="s">
        <v>108</v>
      </c>
      <c r="C13" s="42"/>
      <c r="D13" s="43"/>
      <c r="E13" s="42"/>
      <c r="F13" s="43"/>
      <c r="G13" s="86"/>
    </row>
    <row r="14" spans="1:7" ht="15.75" x14ac:dyDescent="0.25">
      <c r="A14" s="40"/>
      <c r="B14" s="40" t="s">
        <v>112</v>
      </c>
      <c r="C14" s="42">
        <f>C15+C16+C17</f>
        <v>6446</v>
      </c>
      <c r="D14" s="42">
        <f>D15+D16+D17</f>
        <v>5045</v>
      </c>
      <c r="E14" s="42">
        <f>E15+E16+E17</f>
        <v>5112</v>
      </c>
      <c r="F14" s="42">
        <f>F15+F16+F17</f>
        <v>10177</v>
      </c>
      <c r="G14" s="80">
        <f t="shared" ref="G14:G17" si="1">((F14-E14)/E14)*100</f>
        <v>99.080594679186234</v>
      </c>
    </row>
    <row r="15" spans="1:7" ht="15.75" x14ac:dyDescent="0.25">
      <c r="A15" s="35"/>
      <c r="B15" s="82" t="s">
        <v>183</v>
      </c>
      <c r="C15" s="16">
        <v>110</v>
      </c>
      <c r="D15" s="16">
        <v>63</v>
      </c>
      <c r="E15" s="16">
        <v>65</v>
      </c>
      <c r="F15" s="43">
        <v>755</v>
      </c>
      <c r="G15" s="80">
        <f t="shared" si="1"/>
        <v>1061.5384615384614</v>
      </c>
    </row>
    <row r="16" spans="1:7" ht="15.75" x14ac:dyDescent="0.25">
      <c r="A16" s="35"/>
      <c r="B16" s="82" t="s">
        <v>184</v>
      </c>
      <c r="C16" s="32">
        <v>6282</v>
      </c>
      <c r="D16" s="32">
        <v>4957</v>
      </c>
      <c r="E16" s="32">
        <v>5022</v>
      </c>
      <c r="F16" s="43">
        <v>9277</v>
      </c>
      <c r="G16" s="80">
        <f t="shared" si="1"/>
        <v>84.727200318598179</v>
      </c>
    </row>
    <row r="17" spans="1:7" ht="15.75" x14ac:dyDescent="0.25">
      <c r="A17" s="40"/>
      <c r="B17" s="40" t="s">
        <v>113</v>
      </c>
      <c r="C17" s="42">
        <v>54</v>
      </c>
      <c r="D17" s="42">
        <v>25</v>
      </c>
      <c r="E17" s="42">
        <v>25</v>
      </c>
      <c r="F17" s="43">
        <v>145</v>
      </c>
      <c r="G17" s="80">
        <f t="shared" si="1"/>
        <v>480</v>
      </c>
    </row>
    <row r="18" spans="1:7" ht="15.75" x14ac:dyDescent="0.25">
      <c r="A18" s="40"/>
      <c r="B18" s="40" t="s">
        <v>114</v>
      </c>
      <c r="C18" s="42" t="s">
        <v>119</v>
      </c>
      <c r="D18" s="42" t="s">
        <v>119</v>
      </c>
      <c r="E18" s="42" t="s">
        <v>119</v>
      </c>
      <c r="F18" s="42" t="s">
        <v>119</v>
      </c>
      <c r="G18" s="42" t="s">
        <v>119</v>
      </c>
    </row>
    <row r="19" spans="1:7" ht="15.75" x14ac:dyDescent="0.25">
      <c r="A19" s="40"/>
      <c r="B19" s="40" t="s">
        <v>115</v>
      </c>
      <c r="C19" s="42">
        <v>90</v>
      </c>
      <c r="D19" s="42">
        <v>93</v>
      </c>
      <c r="E19" s="42">
        <v>100</v>
      </c>
      <c r="F19" s="43">
        <v>127</v>
      </c>
      <c r="G19" s="80">
        <f>((F19-E19)/E19)*100</f>
        <v>27</v>
      </c>
    </row>
  </sheetData>
  <mergeCells count="3">
    <mergeCell ref="A9:A10"/>
    <mergeCell ref="B9:B10"/>
    <mergeCell ref="C9:G9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642C-86CE-417E-9FDE-8A614ADF2EE7}">
  <dimension ref="A1:P17"/>
  <sheetViews>
    <sheetView view="pageBreakPreview" zoomScaleNormal="100" zoomScaleSheetLayoutView="100" workbookViewId="0">
      <selection activeCell="A8" sqref="A8:L8"/>
    </sheetView>
  </sheetViews>
  <sheetFormatPr defaultRowHeight="15" x14ac:dyDescent="0.25"/>
  <cols>
    <col min="7" max="7" width="26.28515625" customWidth="1"/>
    <col min="16" max="16" width="100.42578125" customWidth="1"/>
  </cols>
  <sheetData>
    <row r="1" spans="1:16" ht="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31" t="s">
        <v>127</v>
      </c>
    </row>
    <row r="2" spans="1:16" ht="2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31" t="s">
        <v>128</v>
      </c>
    </row>
    <row r="3" spans="1:16" ht="2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1" t="s">
        <v>129</v>
      </c>
    </row>
    <row r="4" spans="1:16" ht="2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31" t="s">
        <v>130</v>
      </c>
    </row>
    <row r="8" spans="1:16" ht="409.5" customHeight="1" x14ac:dyDescent="0.25">
      <c r="A8" s="275" t="s">
        <v>294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P8" s="184"/>
    </row>
    <row r="9" spans="1:16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6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6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6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6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6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6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6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ht="191.2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</sheetData>
  <mergeCells count="1">
    <mergeCell ref="A8:L8"/>
  </mergeCells>
  <pageMargins left="0.7" right="0.7" top="0.75" bottom="0.75" header="0.3" footer="0.3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3128A-2244-43F6-8664-B8E48BC86022}">
  <dimension ref="A1:P17"/>
  <sheetViews>
    <sheetView view="pageBreakPreview" zoomScaleNormal="100" zoomScaleSheetLayoutView="100" workbookViewId="0">
      <selection activeCell="A5" sqref="A5:L5"/>
    </sheetView>
  </sheetViews>
  <sheetFormatPr defaultRowHeight="15" x14ac:dyDescent="0.25"/>
  <cols>
    <col min="7" max="7" width="26.28515625" customWidth="1"/>
    <col min="16" max="16" width="80.42578125" customWidth="1"/>
  </cols>
  <sheetData>
    <row r="1" spans="1:16" ht="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31" t="s">
        <v>127</v>
      </c>
    </row>
    <row r="2" spans="1:16" ht="2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31" t="s">
        <v>128</v>
      </c>
    </row>
    <row r="3" spans="1:16" ht="2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1" t="s">
        <v>129</v>
      </c>
    </row>
    <row r="4" spans="1:16" ht="2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31" t="s">
        <v>130</v>
      </c>
    </row>
    <row r="5" spans="1:16" ht="268.5" customHeight="1" x14ac:dyDescent="0.3">
      <c r="A5" s="273" t="s">
        <v>295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P5" s="184"/>
    </row>
    <row r="8" spans="1:16" ht="15" customHeight="1" x14ac:dyDescent="0.3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</row>
    <row r="9" spans="1:16" ht="15" customHeight="1" x14ac:dyDescent="0.3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</row>
    <row r="10" spans="1:16" ht="15" customHeight="1" x14ac:dyDescent="0.3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</row>
    <row r="11" spans="1:16" ht="15" customHeight="1" x14ac:dyDescent="0.3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</row>
    <row r="12" spans="1:16" ht="15" customHeight="1" x14ac:dyDescent="0.3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</row>
    <row r="13" spans="1:16" ht="15" customHeight="1" x14ac:dyDescent="0.3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</row>
    <row r="14" spans="1:16" ht="15" customHeight="1" x14ac:dyDescent="0.3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</row>
    <row r="15" spans="1:16" ht="15" customHeight="1" x14ac:dyDescent="0.3">
      <c r="A15" s="191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</row>
    <row r="16" spans="1:16" ht="15" customHeight="1" x14ac:dyDescent="0.3">
      <c r="A16" s="191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</row>
    <row r="17" spans="1:12" ht="251.25" customHeight="1" x14ac:dyDescent="0.3">
      <c r="A17" s="191"/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</row>
  </sheetData>
  <mergeCells count="1">
    <mergeCell ref="A5:L5"/>
  </mergeCells>
  <pageMargins left="0.7" right="0.7" top="0.75" bottom="0.75" header="0.3" footer="0.3"/>
  <pageSetup paperSize="9"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12"/>
  <sheetViews>
    <sheetView zoomScale="80" zoomScaleNormal="80" workbookViewId="0">
      <selection activeCell="AI10" sqref="AI10"/>
    </sheetView>
  </sheetViews>
  <sheetFormatPr defaultRowHeight="15" x14ac:dyDescent="0.25"/>
  <cols>
    <col min="1" max="1" width="3.28515625" customWidth="1"/>
    <col min="2" max="2" width="30.7109375" customWidth="1"/>
    <col min="3" max="4" width="4.5703125" customWidth="1"/>
    <col min="5" max="26" width="5.42578125" customWidth="1"/>
    <col min="27" max="27" width="8.7109375" customWidth="1"/>
    <col min="28" max="28" width="11.7109375" customWidth="1"/>
    <col min="29" max="29" width="5.42578125" customWidth="1"/>
    <col min="30" max="31" width="6.7109375" customWidth="1"/>
  </cols>
  <sheetData>
    <row r="1" spans="1:31" x14ac:dyDescent="0.25">
      <c r="AE1" s="29" t="s">
        <v>127</v>
      </c>
    </row>
    <row r="2" spans="1:31" x14ac:dyDescent="0.25">
      <c r="AE2" s="29" t="s">
        <v>128</v>
      </c>
    </row>
    <row r="3" spans="1:31" x14ac:dyDescent="0.25">
      <c r="AE3" s="29" t="s">
        <v>129</v>
      </c>
    </row>
    <row r="4" spans="1:31" x14ac:dyDescent="0.25">
      <c r="AE4" s="29" t="s">
        <v>130</v>
      </c>
    </row>
    <row r="7" spans="1:31" x14ac:dyDescent="0.25">
      <c r="A7" s="272" t="s">
        <v>146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</row>
    <row r="8" spans="1:31" x14ac:dyDescent="0.25">
      <c r="A8" s="7"/>
      <c r="B8" s="7"/>
      <c r="C8" s="7"/>
      <c r="D8" s="7"/>
    </row>
    <row r="9" spans="1:31" ht="83.25" customHeight="1" x14ac:dyDescent="0.25">
      <c r="A9" s="276" t="s">
        <v>7</v>
      </c>
      <c r="B9" s="276" t="s">
        <v>147</v>
      </c>
      <c r="C9" s="278" t="s">
        <v>148</v>
      </c>
      <c r="D9" s="278" t="s">
        <v>149</v>
      </c>
      <c r="E9" s="280" t="s">
        <v>150</v>
      </c>
      <c r="F9" s="280"/>
      <c r="G9" s="280"/>
      <c r="H9" s="280"/>
      <c r="I9" s="280"/>
      <c r="J9" s="280" t="s">
        <v>151</v>
      </c>
      <c r="K9" s="280"/>
      <c r="L9" s="280"/>
      <c r="M9" s="280"/>
      <c r="N9" s="280"/>
      <c r="O9" s="280"/>
      <c r="P9" s="280" t="s">
        <v>152</v>
      </c>
      <c r="Q9" s="280"/>
      <c r="R9" s="280"/>
      <c r="S9" s="280"/>
      <c r="T9" s="280"/>
      <c r="U9" s="280"/>
      <c r="V9" s="280"/>
      <c r="W9" s="280" t="s">
        <v>153</v>
      </c>
      <c r="X9" s="280"/>
      <c r="Y9" s="280"/>
      <c r="Z9" s="280"/>
      <c r="AA9" s="280" t="s">
        <v>154</v>
      </c>
      <c r="AB9" s="280"/>
      <c r="AC9" s="280"/>
      <c r="AD9" s="280" t="s">
        <v>155</v>
      </c>
      <c r="AE9" s="280"/>
    </row>
    <row r="10" spans="1:31" ht="381.75" customHeight="1" x14ac:dyDescent="0.25">
      <c r="A10" s="277"/>
      <c r="B10" s="277"/>
      <c r="C10" s="279"/>
      <c r="D10" s="279"/>
      <c r="E10" s="142" t="s">
        <v>156</v>
      </c>
      <c r="F10" s="143" t="s">
        <v>215</v>
      </c>
      <c r="G10" s="143" t="s">
        <v>214</v>
      </c>
      <c r="H10" s="143" t="s">
        <v>213</v>
      </c>
      <c r="I10" s="142" t="s">
        <v>44</v>
      </c>
      <c r="J10" s="142" t="s">
        <v>218</v>
      </c>
      <c r="K10" s="142" t="s">
        <v>157</v>
      </c>
      <c r="L10" s="142" t="s">
        <v>219</v>
      </c>
      <c r="M10" s="142" t="s">
        <v>159</v>
      </c>
      <c r="N10" s="142" t="s">
        <v>220</v>
      </c>
      <c r="O10" s="142" t="s">
        <v>44</v>
      </c>
      <c r="P10" s="142" t="s">
        <v>161</v>
      </c>
      <c r="Q10" s="142" t="s">
        <v>162</v>
      </c>
      <c r="R10" s="144" t="s">
        <v>157</v>
      </c>
      <c r="S10" s="142" t="s">
        <v>158</v>
      </c>
      <c r="T10" s="142" t="s">
        <v>159</v>
      </c>
      <c r="U10" s="142" t="s">
        <v>160</v>
      </c>
      <c r="V10" s="142" t="s">
        <v>44</v>
      </c>
      <c r="W10" s="142" t="s">
        <v>163</v>
      </c>
      <c r="X10" s="142" t="s">
        <v>164</v>
      </c>
      <c r="Y10" s="142" t="s">
        <v>165</v>
      </c>
      <c r="Z10" s="142" t="s">
        <v>44</v>
      </c>
      <c r="AA10" s="287" t="s">
        <v>166</v>
      </c>
      <c r="AB10" s="142" t="s">
        <v>167</v>
      </c>
      <c r="AC10" s="142" t="s">
        <v>168</v>
      </c>
      <c r="AD10" s="142" t="s">
        <v>216</v>
      </c>
      <c r="AE10" s="142" t="s">
        <v>217</v>
      </c>
    </row>
    <row r="11" spans="1:31" ht="39" customHeight="1" x14ac:dyDescent="0.2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  <c r="N11" s="2">
        <v>14</v>
      </c>
      <c r="O11" s="2">
        <v>15</v>
      </c>
      <c r="P11" s="2">
        <v>16</v>
      </c>
      <c r="Q11" s="2">
        <v>17</v>
      </c>
      <c r="R11" s="2">
        <v>18</v>
      </c>
      <c r="S11" s="2">
        <v>19</v>
      </c>
      <c r="T11" s="2">
        <v>20</v>
      </c>
      <c r="U11" s="2">
        <v>21</v>
      </c>
      <c r="V11" s="2">
        <v>22</v>
      </c>
      <c r="W11" s="2">
        <v>23</v>
      </c>
      <c r="X11" s="2">
        <v>24</v>
      </c>
      <c r="Y11" s="2">
        <v>25</v>
      </c>
      <c r="Z11" s="2">
        <v>26</v>
      </c>
      <c r="AA11" s="2">
        <v>27</v>
      </c>
      <c r="AB11" s="2">
        <v>28</v>
      </c>
      <c r="AC11" s="2">
        <v>29</v>
      </c>
      <c r="AD11" s="2">
        <v>30</v>
      </c>
      <c r="AE11" s="2">
        <v>31</v>
      </c>
    </row>
    <row r="12" spans="1:31" x14ac:dyDescent="0.25">
      <c r="A12" s="68" t="s">
        <v>169</v>
      </c>
      <c r="B12" s="68" t="s">
        <v>119</v>
      </c>
      <c r="C12" s="68" t="s">
        <v>119</v>
      </c>
      <c r="D12" s="68" t="s">
        <v>119</v>
      </c>
      <c r="E12" s="68">
        <v>0</v>
      </c>
      <c r="F12" s="68">
        <f>'4.1'!K13</f>
        <v>6730</v>
      </c>
      <c r="G12" s="68">
        <f>'4.1'!P13</f>
        <v>346</v>
      </c>
      <c r="H12" s="68">
        <v>0</v>
      </c>
      <c r="I12" s="68">
        <v>0</v>
      </c>
      <c r="J12" s="68">
        <v>0</v>
      </c>
      <c r="K12" s="68">
        <f>'4.1'!P15</f>
        <v>326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f>'4.1'!P26+'4.1'!U26</f>
        <v>35</v>
      </c>
      <c r="R12" s="68">
        <v>0</v>
      </c>
      <c r="S12" s="68">
        <v>0</v>
      </c>
      <c r="T12" s="68">
        <f>'4.1'!U29+'4.1'!P29+'4.1'!K29+'4.1'!F29</f>
        <v>27</v>
      </c>
      <c r="U12" s="68">
        <v>0</v>
      </c>
      <c r="V12" s="68">
        <v>0</v>
      </c>
      <c r="W12" s="68">
        <f>'4.1'!F36+'4.1'!K36+'4.1'!P36</f>
        <v>344</v>
      </c>
      <c r="X12" s="68">
        <v>0</v>
      </c>
      <c r="Y12" s="68">
        <v>0</v>
      </c>
      <c r="Z12" s="68">
        <f>'4.1'!F39+'4.1'!K39+'4.1'!P39+'4.1'!U39</f>
        <v>99</v>
      </c>
      <c r="AA12" s="68">
        <f>'4.1'!F13+'4.1'!K13+'4.1'!P13+'4.1'!U13</f>
        <v>7531</v>
      </c>
      <c r="AB12" s="68">
        <v>0</v>
      </c>
      <c r="AC12" s="68">
        <v>0</v>
      </c>
      <c r="AD12" s="74">
        <f>'4.1'!F35+'4.1'!P35+'4.1'!U35+'4.1'!P23+'4.1'!P13+'4.1'!F13</f>
        <v>1257</v>
      </c>
      <c r="AE12" s="74" t="s">
        <v>119</v>
      </c>
    </row>
  </sheetData>
  <mergeCells count="11">
    <mergeCell ref="A7:AE7"/>
    <mergeCell ref="A9:A10"/>
    <mergeCell ref="B9:B10"/>
    <mergeCell ref="C9:C10"/>
    <mergeCell ref="D9:D10"/>
    <mergeCell ref="E9:I9"/>
    <mergeCell ref="J9:O9"/>
    <mergeCell ref="P9:V9"/>
    <mergeCell ref="W9:Z9"/>
    <mergeCell ref="AA9:AC9"/>
    <mergeCell ref="AD9:AE9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7CB5-2EC3-4C14-8AF7-44495D508242}">
  <dimension ref="A1:R33"/>
  <sheetViews>
    <sheetView view="pageBreakPreview" topLeftCell="A7" zoomScale="90" zoomScaleNormal="100" zoomScaleSheetLayoutView="90" workbookViewId="0">
      <selection activeCell="S19" sqref="S19"/>
    </sheetView>
  </sheetViews>
  <sheetFormatPr defaultRowHeight="15" x14ac:dyDescent="0.25"/>
  <cols>
    <col min="1" max="2" width="7.28515625" customWidth="1"/>
    <col min="3" max="3" width="9.5703125" customWidth="1"/>
    <col min="4" max="9" width="7.28515625" customWidth="1"/>
    <col min="10" max="10" width="18.5703125" customWidth="1"/>
    <col min="11" max="11" width="7.28515625" customWidth="1"/>
    <col min="12" max="12" width="18" customWidth="1"/>
    <col min="13" max="13" width="6.42578125" customWidth="1"/>
    <col min="14" max="14" width="15.7109375" customWidth="1"/>
    <col min="15" max="15" width="6" customWidth="1"/>
    <col min="16" max="16" width="16.42578125" customWidth="1"/>
    <col min="17" max="17" width="6" customWidth="1"/>
  </cols>
  <sheetData>
    <row r="1" spans="1:18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13.5" customHeight="1" x14ac:dyDescent="0.25">
      <c r="A2" s="7"/>
      <c r="B2" s="7"/>
      <c r="C2" s="7"/>
      <c r="D2" s="7"/>
      <c r="E2" s="7"/>
      <c r="F2" s="7"/>
      <c r="G2" s="7"/>
      <c r="H2" s="7"/>
      <c r="I2" s="148"/>
      <c r="J2" s="148"/>
      <c r="K2" s="148"/>
      <c r="L2" s="148"/>
      <c r="M2" s="148"/>
      <c r="N2" s="148"/>
      <c r="O2" s="148"/>
      <c r="P2" s="148"/>
      <c r="Q2" s="149" t="s">
        <v>221</v>
      </c>
      <c r="R2" s="7"/>
    </row>
    <row r="3" spans="1:18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49" t="s">
        <v>222</v>
      </c>
      <c r="R3" s="7"/>
    </row>
    <row r="4" spans="1:18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49" t="s">
        <v>223</v>
      </c>
      <c r="R4" s="7"/>
    </row>
    <row r="5" spans="1:1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5.75" x14ac:dyDescent="0.25">
      <c r="A6" s="154" t="s">
        <v>243</v>
      </c>
      <c r="B6" s="2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25">
      <c r="A8" s="7" t="s">
        <v>224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7" t="s">
        <v>242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5">
      <c r="A10" s="7" t="s">
        <v>226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5">
      <c r="A11" s="7" t="s">
        <v>225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5">
      <c r="A12" s="7" t="s">
        <v>227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5">
      <c r="A13" s="7" t="s">
        <v>228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7" t="s">
        <v>229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ht="46.5" customHeight="1" x14ac:dyDescent="0.25">
      <c r="A16" s="239" t="s">
        <v>250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7"/>
    </row>
    <row r="17" spans="1:1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ht="19.5" customHeight="1" x14ac:dyDescent="0.25">
      <c r="A18" s="281" t="s">
        <v>237</v>
      </c>
      <c r="B18" s="280" t="s">
        <v>230</v>
      </c>
      <c r="C18" s="280"/>
      <c r="D18" s="281" t="s">
        <v>231</v>
      </c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7"/>
    </row>
    <row r="19" spans="1:18" ht="18" customHeight="1" x14ac:dyDescent="0.25">
      <c r="A19" s="281"/>
      <c r="B19" s="280"/>
      <c r="C19" s="280"/>
      <c r="D19" s="281" t="s">
        <v>253</v>
      </c>
      <c r="E19" s="281"/>
      <c r="F19" s="281"/>
      <c r="G19" s="280" t="s">
        <v>235</v>
      </c>
      <c r="H19" s="280"/>
      <c r="I19" s="280"/>
      <c r="J19" s="281" t="s">
        <v>236</v>
      </c>
      <c r="K19" s="281"/>
      <c r="L19" s="281"/>
      <c r="M19" s="281"/>
      <c r="N19" s="281"/>
      <c r="O19" s="281"/>
      <c r="P19" s="281"/>
      <c r="Q19" s="281"/>
      <c r="R19" s="7"/>
    </row>
    <row r="20" spans="1:18" ht="30" customHeight="1" x14ac:dyDescent="0.25">
      <c r="A20" s="281"/>
      <c r="B20" s="280"/>
      <c r="C20" s="280"/>
      <c r="D20" s="281"/>
      <c r="E20" s="281"/>
      <c r="F20" s="281"/>
      <c r="G20" s="280"/>
      <c r="H20" s="280"/>
      <c r="I20" s="280"/>
      <c r="J20" s="21" t="s">
        <v>248</v>
      </c>
      <c r="K20" s="2" t="s">
        <v>241</v>
      </c>
      <c r="L20" s="2" t="s">
        <v>249</v>
      </c>
      <c r="M20" s="2" t="s">
        <v>241</v>
      </c>
      <c r="N20" s="2" t="s">
        <v>239</v>
      </c>
      <c r="O20" s="2" t="s">
        <v>241</v>
      </c>
      <c r="P20" s="2" t="s">
        <v>240</v>
      </c>
      <c r="Q20" s="2" t="s">
        <v>241</v>
      </c>
      <c r="R20" s="7"/>
    </row>
    <row r="21" spans="1:18" x14ac:dyDescent="0.25">
      <c r="A21" s="282">
        <v>1</v>
      </c>
      <c r="B21" s="280" t="s">
        <v>232</v>
      </c>
      <c r="C21" s="280"/>
      <c r="D21" s="281" t="s">
        <v>233</v>
      </c>
      <c r="E21" s="281"/>
      <c r="F21" s="281"/>
      <c r="G21" s="281">
        <v>200</v>
      </c>
      <c r="H21" s="281"/>
      <c r="I21" s="281"/>
      <c r="J21" s="2">
        <v>0</v>
      </c>
      <c r="K21" s="151">
        <f>J21/G21</f>
        <v>0</v>
      </c>
      <c r="L21" s="2">
        <v>47</v>
      </c>
      <c r="M21" s="151">
        <f>L21/G21</f>
        <v>0.23499999999999999</v>
      </c>
      <c r="N21" s="2">
        <v>84</v>
      </c>
      <c r="O21" s="151">
        <f>N21/G21</f>
        <v>0.42</v>
      </c>
      <c r="P21" s="2">
        <v>69</v>
      </c>
      <c r="Q21" s="151">
        <f>P21/G21</f>
        <v>0.34499999999999997</v>
      </c>
      <c r="R21" s="152"/>
    </row>
    <row r="22" spans="1:18" x14ac:dyDescent="0.25">
      <c r="A22" s="283"/>
      <c r="B22" s="276"/>
      <c r="C22" s="276"/>
      <c r="D22" s="282" t="s">
        <v>234</v>
      </c>
      <c r="E22" s="282"/>
      <c r="F22" s="282"/>
      <c r="G22" s="281">
        <v>100</v>
      </c>
      <c r="H22" s="281"/>
      <c r="I22" s="281"/>
      <c r="J22" s="2">
        <v>0</v>
      </c>
      <c r="K22" s="151">
        <f t="shared" ref="K22:K27" si="0">J22/G22</f>
        <v>0</v>
      </c>
      <c r="L22" s="2">
        <v>25</v>
      </c>
      <c r="M22" s="151">
        <f t="shared" ref="M22:M27" si="1">L22/G22</f>
        <v>0.25</v>
      </c>
      <c r="N22" s="2">
        <v>49</v>
      </c>
      <c r="O22" s="151">
        <f t="shared" ref="O22:O27" si="2">N22/G22</f>
        <v>0.49</v>
      </c>
      <c r="P22" s="2">
        <v>26</v>
      </c>
      <c r="Q22" s="151">
        <f t="shared" ref="Q22:Q27" si="3">P22/G22</f>
        <v>0.26</v>
      </c>
      <c r="R22" s="152"/>
    </row>
    <row r="23" spans="1:18" ht="15.75" customHeight="1" x14ac:dyDescent="0.25">
      <c r="A23" s="284"/>
      <c r="B23" s="159" t="s">
        <v>251</v>
      </c>
      <c r="C23" s="160"/>
      <c r="D23" s="156"/>
      <c r="E23" s="156"/>
      <c r="F23" s="150"/>
      <c r="G23" s="281">
        <f>G21+G22</f>
        <v>300</v>
      </c>
      <c r="H23" s="281"/>
      <c r="I23" s="281"/>
      <c r="J23" s="2">
        <f>J21+J22</f>
        <v>0</v>
      </c>
      <c r="K23" s="151">
        <f t="shared" si="0"/>
        <v>0</v>
      </c>
      <c r="L23" s="2">
        <f>L21+L22</f>
        <v>72</v>
      </c>
      <c r="M23" s="151">
        <f t="shared" si="1"/>
        <v>0.24</v>
      </c>
      <c r="N23" s="2">
        <f>N21+N22</f>
        <v>133</v>
      </c>
      <c r="O23" s="151">
        <f t="shared" si="2"/>
        <v>0.44333333333333336</v>
      </c>
      <c r="P23" s="2">
        <f>P21+P22</f>
        <v>95</v>
      </c>
      <c r="Q23" s="151">
        <f t="shared" si="3"/>
        <v>0.31666666666666665</v>
      </c>
      <c r="R23" s="152"/>
    </row>
    <row r="24" spans="1:18" x14ac:dyDescent="0.25">
      <c r="A24" s="282">
        <v>2</v>
      </c>
      <c r="B24" s="277" t="s">
        <v>160</v>
      </c>
      <c r="C24" s="277"/>
      <c r="D24" s="284" t="s">
        <v>233</v>
      </c>
      <c r="E24" s="284"/>
      <c r="F24" s="284"/>
      <c r="G24" s="281">
        <v>300</v>
      </c>
      <c r="H24" s="281"/>
      <c r="I24" s="281"/>
      <c r="J24" s="2">
        <v>0</v>
      </c>
      <c r="K24" s="151">
        <f t="shared" si="0"/>
        <v>0</v>
      </c>
      <c r="L24" s="2">
        <v>137</v>
      </c>
      <c r="M24" s="151">
        <f t="shared" si="1"/>
        <v>0.45666666666666667</v>
      </c>
      <c r="N24" s="2">
        <v>134</v>
      </c>
      <c r="O24" s="151">
        <f t="shared" si="2"/>
        <v>0.44666666666666666</v>
      </c>
      <c r="P24" s="2">
        <v>29</v>
      </c>
      <c r="Q24" s="151">
        <f t="shared" si="3"/>
        <v>9.6666666666666665E-2</v>
      </c>
      <c r="R24" s="152"/>
    </row>
    <row r="25" spans="1:18" x14ac:dyDescent="0.25">
      <c r="A25" s="283"/>
      <c r="B25" s="280"/>
      <c r="C25" s="280"/>
      <c r="D25" s="281" t="s">
        <v>234</v>
      </c>
      <c r="E25" s="281"/>
      <c r="F25" s="281"/>
      <c r="G25" s="281">
        <v>400</v>
      </c>
      <c r="H25" s="281"/>
      <c r="I25" s="281"/>
      <c r="J25" s="2">
        <v>0</v>
      </c>
      <c r="K25" s="151">
        <f t="shared" si="0"/>
        <v>0</v>
      </c>
      <c r="L25" s="2">
        <v>166</v>
      </c>
      <c r="M25" s="151">
        <f t="shared" si="1"/>
        <v>0.41499999999999998</v>
      </c>
      <c r="N25" s="2">
        <v>194</v>
      </c>
      <c r="O25" s="151">
        <f t="shared" si="2"/>
        <v>0.48499999999999999</v>
      </c>
      <c r="P25" s="2">
        <v>40</v>
      </c>
      <c r="Q25" s="151">
        <f t="shared" si="3"/>
        <v>0.1</v>
      </c>
      <c r="R25" s="152"/>
    </row>
    <row r="26" spans="1:18" ht="15.75" customHeight="1" x14ac:dyDescent="0.25">
      <c r="A26" s="284"/>
      <c r="B26" s="159" t="s">
        <v>251</v>
      </c>
      <c r="C26" s="160"/>
      <c r="D26" s="156"/>
      <c r="E26" s="156"/>
      <c r="F26" s="150"/>
      <c r="G26" s="281">
        <f>G24+G25</f>
        <v>700</v>
      </c>
      <c r="H26" s="281"/>
      <c r="I26" s="281"/>
      <c r="J26" s="2">
        <f>J24+J25</f>
        <v>0</v>
      </c>
      <c r="K26" s="151">
        <f t="shared" si="0"/>
        <v>0</v>
      </c>
      <c r="L26" s="2">
        <f>L24+L25</f>
        <v>303</v>
      </c>
      <c r="M26" s="151">
        <f t="shared" si="1"/>
        <v>0.43285714285714288</v>
      </c>
      <c r="N26" s="2">
        <f>N24+N25</f>
        <v>328</v>
      </c>
      <c r="O26" s="151">
        <f t="shared" si="2"/>
        <v>0.46857142857142858</v>
      </c>
      <c r="P26" s="2">
        <f>P24+P25</f>
        <v>69</v>
      </c>
      <c r="Q26" s="151">
        <f t="shared" si="3"/>
        <v>9.8571428571428574E-2</v>
      </c>
      <c r="R26" s="152"/>
    </row>
    <row r="27" spans="1:18" x14ac:dyDescent="0.25">
      <c r="A27" s="282">
        <v>3</v>
      </c>
      <c r="B27" s="280" t="s">
        <v>238</v>
      </c>
      <c r="C27" s="280"/>
      <c r="D27" s="281" t="s">
        <v>233</v>
      </c>
      <c r="E27" s="281"/>
      <c r="F27" s="281"/>
      <c r="G27" s="281">
        <v>300</v>
      </c>
      <c r="H27" s="281"/>
      <c r="I27" s="281"/>
      <c r="J27" s="2">
        <v>0</v>
      </c>
      <c r="K27" s="151">
        <f t="shared" si="0"/>
        <v>0</v>
      </c>
      <c r="L27" s="2">
        <v>127</v>
      </c>
      <c r="M27" s="151">
        <f t="shared" si="1"/>
        <v>0.42333333333333334</v>
      </c>
      <c r="N27" s="2">
        <v>131</v>
      </c>
      <c r="O27" s="151">
        <f t="shared" si="2"/>
        <v>0.43666666666666665</v>
      </c>
      <c r="P27" s="2">
        <v>42</v>
      </c>
      <c r="Q27" s="151">
        <f t="shared" si="3"/>
        <v>0.14000000000000001</v>
      </c>
      <c r="R27" s="152"/>
    </row>
    <row r="28" spans="1:18" x14ac:dyDescent="0.25">
      <c r="A28" s="283"/>
      <c r="B28" s="280"/>
      <c r="C28" s="280"/>
      <c r="D28" s="281" t="s">
        <v>234</v>
      </c>
      <c r="E28" s="281"/>
      <c r="F28" s="281"/>
      <c r="G28" s="281">
        <v>400</v>
      </c>
      <c r="H28" s="281"/>
      <c r="I28" s="281"/>
      <c r="J28" s="2">
        <v>0</v>
      </c>
      <c r="K28" s="151">
        <f t="shared" ref="K28:K30" si="4">J28/G28</f>
        <v>0</v>
      </c>
      <c r="L28" s="2">
        <v>136</v>
      </c>
      <c r="M28" s="151">
        <f t="shared" ref="M28:M30" si="5">L28/G28</f>
        <v>0.34</v>
      </c>
      <c r="N28" s="2">
        <v>187</v>
      </c>
      <c r="O28" s="151">
        <f t="shared" ref="O28:O30" si="6">N28/G28</f>
        <v>0.46750000000000003</v>
      </c>
      <c r="P28" s="2">
        <v>77</v>
      </c>
      <c r="Q28" s="151">
        <f t="shared" ref="Q28:Q30" si="7">P28/G28</f>
        <v>0.1925</v>
      </c>
      <c r="R28" s="152"/>
    </row>
    <row r="29" spans="1:18" ht="15.75" customHeight="1" x14ac:dyDescent="0.25">
      <c r="A29" s="284"/>
      <c r="B29" s="164" t="s">
        <v>251</v>
      </c>
      <c r="C29" s="165"/>
      <c r="D29" s="166"/>
      <c r="E29" s="166"/>
      <c r="F29" s="167"/>
      <c r="G29" s="281">
        <f>G27+G28</f>
        <v>700</v>
      </c>
      <c r="H29" s="281"/>
      <c r="I29" s="281"/>
      <c r="J29" s="2">
        <f>J27+J28</f>
        <v>0</v>
      </c>
      <c r="K29" s="151">
        <f t="shared" si="4"/>
        <v>0</v>
      </c>
      <c r="L29" s="2">
        <f>L27+L28</f>
        <v>263</v>
      </c>
      <c r="M29" s="151">
        <f t="shared" si="5"/>
        <v>0.37571428571428572</v>
      </c>
      <c r="N29" s="2">
        <f>N27+N28</f>
        <v>318</v>
      </c>
      <c r="O29" s="151">
        <f t="shared" si="6"/>
        <v>0.45428571428571429</v>
      </c>
      <c r="P29" s="2">
        <f>P27+P28</f>
        <v>119</v>
      </c>
      <c r="Q29" s="151">
        <f>P29/G29</f>
        <v>0.17</v>
      </c>
      <c r="R29" s="152"/>
    </row>
    <row r="30" spans="1:18" x14ac:dyDescent="0.25">
      <c r="A30" s="163"/>
      <c r="B30" s="159" t="s">
        <v>252</v>
      </c>
      <c r="C30" s="168"/>
      <c r="D30" s="169"/>
      <c r="E30" s="169"/>
      <c r="F30" s="170"/>
      <c r="G30" s="286">
        <v>1000</v>
      </c>
      <c r="H30" s="270"/>
      <c r="I30" s="270"/>
      <c r="J30" s="2">
        <v>0</v>
      </c>
      <c r="K30" s="151">
        <f t="shared" si="4"/>
        <v>0</v>
      </c>
      <c r="L30" s="139">
        <f>L23+L26</f>
        <v>375</v>
      </c>
      <c r="M30" s="151">
        <f t="shared" si="5"/>
        <v>0.375</v>
      </c>
      <c r="N30" s="139">
        <f>N23+N26</f>
        <v>461</v>
      </c>
      <c r="O30" s="151">
        <f t="shared" si="6"/>
        <v>0.46100000000000002</v>
      </c>
      <c r="P30" s="139">
        <f>P23+P26</f>
        <v>164</v>
      </c>
      <c r="Q30" s="151">
        <f t="shared" si="7"/>
        <v>0.16400000000000001</v>
      </c>
      <c r="R30" s="152"/>
    </row>
    <row r="31" spans="1:18" ht="107.25" customHeight="1" x14ac:dyDescent="0.25">
      <c r="A31" s="285" t="s">
        <v>254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153"/>
    </row>
    <row r="32" spans="1:18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7"/>
      <c r="B33" s="7"/>
      <c r="C33" s="7" t="s">
        <v>255</v>
      </c>
      <c r="D33" s="7"/>
      <c r="E33" s="7"/>
      <c r="F33" s="7"/>
      <c r="G33" s="7"/>
      <c r="H33" s="7"/>
      <c r="I33" s="161"/>
      <c r="J33" s="161"/>
      <c r="K33" s="161"/>
      <c r="L33" s="162" t="s">
        <v>256</v>
      </c>
      <c r="M33" s="7"/>
      <c r="N33" s="7"/>
      <c r="O33" s="7"/>
      <c r="P33" s="7"/>
      <c r="Q33" s="7"/>
      <c r="R33" s="7"/>
    </row>
  </sheetData>
  <mergeCells count="30">
    <mergeCell ref="G21:I21"/>
    <mergeCell ref="G23:I23"/>
    <mergeCell ref="B24:C25"/>
    <mergeCell ref="D24:F24"/>
    <mergeCell ref="B21:C22"/>
    <mergeCell ref="D21:F21"/>
    <mergeCell ref="D22:F22"/>
    <mergeCell ref="A21:A23"/>
    <mergeCell ref="A24:A26"/>
    <mergeCell ref="G26:I26"/>
    <mergeCell ref="A31:Q31"/>
    <mergeCell ref="G27:I27"/>
    <mergeCell ref="D27:F27"/>
    <mergeCell ref="G30:I30"/>
    <mergeCell ref="D28:F28"/>
    <mergeCell ref="G28:I28"/>
    <mergeCell ref="B27:C28"/>
    <mergeCell ref="A27:A29"/>
    <mergeCell ref="G29:I29"/>
    <mergeCell ref="D25:F25"/>
    <mergeCell ref="G22:I22"/>
    <mergeCell ref="G24:I24"/>
    <mergeCell ref="G25:I25"/>
    <mergeCell ref="D19:F20"/>
    <mergeCell ref="G19:I20"/>
    <mergeCell ref="B18:C20"/>
    <mergeCell ref="A18:A20"/>
    <mergeCell ref="A16:Q16"/>
    <mergeCell ref="D18:Q18"/>
    <mergeCell ref="J19:Q19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"/>
  <sheetViews>
    <sheetView view="pageBreakPreview" zoomScale="115" zoomScaleNormal="100" zoomScaleSheetLayoutView="115" workbookViewId="0">
      <selection activeCell="I24" sqref="I24"/>
    </sheetView>
  </sheetViews>
  <sheetFormatPr defaultColWidth="9.140625" defaultRowHeight="15" x14ac:dyDescent="0.25"/>
  <cols>
    <col min="1" max="1" width="21.28515625" style="7" customWidth="1"/>
    <col min="2" max="2" width="8.42578125" style="7" customWidth="1"/>
    <col min="3" max="3" width="8.7109375" style="7" customWidth="1"/>
    <col min="4" max="4" width="12.28515625" style="7" customWidth="1"/>
    <col min="5" max="6" width="11.140625" style="7" customWidth="1"/>
    <col min="7" max="7" width="12.28515625" style="7" customWidth="1"/>
    <col min="8" max="9" width="11.140625" style="7" customWidth="1"/>
    <col min="10" max="10" width="12.28515625" style="7" customWidth="1"/>
    <col min="11" max="13" width="11.140625" style="7" customWidth="1"/>
    <col min="14" max="15" width="11.140625" style="7" hidden="1" customWidth="1"/>
    <col min="16" max="16" width="11" style="7" hidden="1" customWidth="1"/>
    <col min="17" max="17" width="11.140625" style="7" customWidth="1"/>
    <col min="18" max="18" width="12" style="7" customWidth="1"/>
    <col min="19" max="19" width="12.28515625" style="7" customWidth="1"/>
    <col min="20" max="16384" width="9.140625" style="7"/>
  </cols>
  <sheetData>
    <row r="1" spans="1:20" x14ac:dyDescent="0.25">
      <c r="S1" s="29" t="s">
        <v>127</v>
      </c>
      <c r="T1" s="29"/>
    </row>
    <row r="2" spans="1:20" x14ac:dyDescent="0.25">
      <c r="S2" s="29" t="s">
        <v>128</v>
      </c>
      <c r="T2" s="29"/>
    </row>
    <row r="3" spans="1:20" x14ac:dyDescent="0.25">
      <c r="S3" s="29" t="s">
        <v>129</v>
      </c>
      <c r="T3" s="29"/>
    </row>
    <row r="4" spans="1:20" x14ac:dyDescent="0.25">
      <c r="S4" s="29" t="s">
        <v>130</v>
      </c>
      <c r="T4" s="29"/>
    </row>
    <row r="7" spans="1:20" ht="15.75" x14ac:dyDescent="0.25">
      <c r="A7" s="157" t="s">
        <v>245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</row>
    <row r="8" spans="1:20" x14ac:dyDescent="0.25">
      <c r="A8" s="28"/>
    </row>
    <row r="9" spans="1:20" ht="16.149999999999999" customHeight="1" x14ac:dyDescent="0.25">
      <c r="A9" s="200" t="s">
        <v>117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155"/>
    </row>
    <row r="10" spans="1:20" ht="15" customHeight="1" x14ac:dyDescent="0.25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155"/>
    </row>
    <row r="11" spans="1:20" ht="15" customHeight="1" x14ac:dyDescent="0.25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155"/>
    </row>
    <row r="12" spans="1:20" ht="15.75" thickBot="1" x14ac:dyDescent="0.3">
      <c r="A12" s="23" t="s">
        <v>118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18" customHeight="1" x14ac:dyDescent="0.25">
      <c r="A13" s="208" t="s">
        <v>185</v>
      </c>
      <c r="B13" s="211">
        <v>2022</v>
      </c>
      <c r="C13" s="212"/>
      <c r="D13" s="213"/>
      <c r="E13" s="211">
        <v>2023</v>
      </c>
      <c r="F13" s="212"/>
      <c r="G13" s="213"/>
      <c r="H13" s="211">
        <v>2024</v>
      </c>
      <c r="I13" s="212"/>
      <c r="J13" s="213"/>
      <c r="K13" s="211">
        <v>2025</v>
      </c>
      <c r="L13" s="212"/>
      <c r="M13" s="213"/>
      <c r="N13" s="214">
        <v>2026</v>
      </c>
      <c r="O13" s="214"/>
      <c r="P13" s="214"/>
      <c r="Q13" s="211" t="s">
        <v>190</v>
      </c>
      <c r="R13" s="212"/>
      <c r="S13" s="213"/>
      <c r="T13" s="24"/>
    </row>
    <row r="14" spans="1:20" ht="29.25" customHeight="1" x14ac:dyDescent="0.25">
      <c r="A14" s="209"/>
      <c r="B14" s="203" t="s">
        <v>189</v>
      </c>
      <c r="C14" s="204"/>
      <c r="D14" s="201" t="s">
        <v>188</v>
      </c>
      <c r="E14" s="203" t="s">
        <v>189</v>
      </c>
      <c r="F14" s="204"/>
      <c r="G14" s="201" t="s">
        <v>188</v>
      </c>
      <c r="H14" s="203" t="s">
        <v>189</v>
      </c>
      <c r="I14" s="204"/>
      <c r="J14" s="201" t="s">
        <v>188</v>
      </c>
      <c r="K14" s="203" t="s">
        <v>189</v>
      </c>
      <c r="L14" s="204"/>
      <c r="M14" s="201" t="s">
        <v>188</v>
      </c>
      <c r="N14" s="205" t="s">
        <v>189</v>
      </c>
      <c r="O14" s="204"/>
      <c r="P14" s="206" t="s">
        <v>188</v>
      </c>
      <c r="Q14" s="203" t="s">
        <v>189</v>
      </c>
      <c r="R14" s="204"/>
      <c r="S14" s="201" t="s">
        <v>188</v>
      </c>
      <c r="T14" s="24"/>
    </row>
    <row r="15" spans="1:20" ht="18" customHeight="1" x14ac:dyDescent="0.25">
      <c r="A15" s="210"/>
      <c r="B15" s="96" t="s">
        <v>186</v>
      </c>
      <c r="C15" s="85" t="s">
        <v>187</v>
      </c>
      <c r="D15" s="202"/>
      <c r="E15" s="96" t="s">
        <v>186</v>
      </c>
      <c r="F15" s="85" t="s">
        <v>187</v>
      </c>
      <c r="G15" s="202"/>
      <c r="H15" s="96" t="s">
        <v>186</v>
      </c>
      <c r="I15" s="85" t="s">
        <v>187</v>
      </c>
      <c r="J15" s="202"/>
      <c r="K15" s="96" t="s">
        <v>186</v>
      </c>
      <c r="L15" s="85" t="s">
        <v>187</v>
      </c>
      <c r="M15" s="202"/>
      <c r="N15" s="91" t="s">
        <v>186</v>
      </c>
      <c r="O15" s="85" t="s">
        <v>187</v>
      </c>
      <c r="P15" s="207"/>
      <c r="Q15" s="96" t="s">
        <v>186</v>
      </c>
      <c r="R15" s="85" t="s">
        <v>187</v>
      </c>
      <c r="S15" s="202"/>
      <c r="T15" s="24"/>
    </row>
    <row r="16" spans="1:20" ht="15.75" x14ac:dyDescent="0.25">
      <c r="A16" s="111" t="s">
        <v>3</v>
      </c>
      <c r="B16" s="97" t="s">
        <v>119</v>
      </c>
      <c r="C16" s="75" t="s">
        <v>119</v>
      </c>
      <c r="D16" s="98" t="s">
        <v>119</v>
      </c>
      <c r="E16" s="97" t="s">
        <v>119</v>
      </c>
      <c r="F16" s="75" t="s">
        <v>119</v>
      </c>
      <c r="G16" s="98" t="s">
        <v>119</v>
      </c>
      <c r="H16" s="97" t="s">
        <v>119</v>
      </c>
      <c r="I16" s="75" t="s">
        <v>119</v>
      </c>
      <c r="J16" s="98" t="s">
        <v>119</v>
      </c>
      <c r="K16" s="97" t="s">
        <v>119</v>
      </c>
      <c r="L16" s="75" t="s">
        <v>119</v>
      </c>
      <c r="M16" s="98" t="s">
        <v>119</v>
      </c>
      <c r="N16" s="92" t="s">
        <v>119</v>
      </c>
      <c r="O16" s="75" t="s">
        <v>119</v>
      </c>
      <c r="P16" s="87" t="s">
        <v>119</v>
      </c>
      <c r="Q16" s="97" t="s">
        <v>119</v>
      </c>
      <c r="R16" s="75" t="s">
        <v>119</v>
      </c>
      <c r="S16" s="98" t="s">
        <v>119</v>
      </c>
      <c r="T16" s="24"/>
    </row>
    <row r="17" spans="1:20" ht="15.75" x14ac:dyDescent="0.25">
      <c r="A17" s="112" t="s">
        <v>4</v>
      </c>
      <c r="B17" s="97" t="s">
        <v>119</v>
      </c>
      <c r="C17" s="75" t="s">
        <v>119</v>
      </c>
      <c r="D17" s="98" t="s">
        <v>119</v>
      </c>
      <c r="E17" s="97" t="s">
        <v>119</v>
      </c>
      <c r="F17" s="75" t="s">
        <v>119</v>
      </c>
      <c r="G17" s="98" t="s">
        <v>119</v>
      </c>
      <c r="H17" s="97" t="s">
        <v>119</v>
      </c>
      <c r="I17" s="75" t="s">
        <v>119</v>
      </c>
      <c r="J17" s="98" t="s">
        <v>119</v>
      </c>
      <c r="K17" s="174">
        <v>0.311</v>
      </c>
      <c r="L17" s="75">
        <v>0.05</v>
      </c>
      <c r="M17" s="98">
        <v>4</v>
      </c>
      <c r="N17" s="92" t="s">
        <v>119</v>
      </c>
      <c r="O17" s="75" t="s">
        <v>119</v>
      </c>
      <c r="P17" s="87" t="s">
        <v>119</v>
      </c>
      <c r="Q17" s="97" t="s">
        <v>119</v>
      </c>
      <c r="R17" s="75" t="s">
        <v>119</v>
      </c>
      <c r="S17" s="98" t="s">
        <v>119</v>
      </c>
      <c r="T17" s="24"/>
    </row>
    <row r="18" spans="1:20" x14ac:dyDescent="0.25">
      <c r="A18" s="113" t="s">
        <v>5</v>
      </c>
      <c r="B18" s="99">
        <v>16.991</v>
      </c>
      <c r="C18" s="78">
        <v>3.1749999999999998</v>
      </c>
      <c r="D18" s="100" t="s">
        <v>191</v>
      </c>
      <c r="E18" s="99">
        <v>15.818999999999997</v>
      </c>
      <c r="F18" s="78">
        <v>2.2010000000000001</v>
      </c>
      <c r="G18" s="100" t="s">
        <v>192</v>
      </c>
      <c r="H18" s="99" t="s">
        <v>193</v>
      </c>
      <c r="I18" s="78" t="s">
        <v>194</v>
      </c>
      <c r="J18" s="100" t="s">
        <v>192</v>
      </c>
      <c r="K18" s="175" t="s">
        <v>258</v>
      </c>
      <c r="L18" s="78" t="s">
        <v>259</v>
      </c>
      <c r="M18" s="100" t="s">
        <v>260</v>
      </c>
      <c r="N18" s="93"/>
      <c r="O18" s="78"/>
      <c r="P18" s="88"/>
      <c r="Q18" s="171">
        <f>((K18-H18)/H18)</f>
        <v>1.9554258617545137</v>
      </c>
      <c r="R18" s="117">
        <f t="shared" ref="R18:S18" si="0">((L18-I18)/I18)</f>
        <v>11.047738693467336</v>
      </c>
      <c r="S18" s="172">
        <f t="shared" si="0"/>
        <v>4.7209302325581399</v>
      </c>
      <c r="T18" s="24"/>
    </row>
    <row r="19" spans="1:20" ht="15.75" x14ac:dyDescent="0.25">
      <c r="A19" s="114" t="s">
        <v>6</v>
      </c>
      <c r="B19" s="97">
        <v>230.71100000000001</v>
      </c>
      <c r="C19" s="75">
        <v>6.1319999999999997</v>
      </c>
      <c r="D19" s="98" t="s">
        <v>119</v>
      </c>
      <c r="E19" s="97">
        <v>193.51800000000003</v>
      </c>
      <c r="F19" s="75" t="s">
        <v>119</v>
      </c>
      <c r="G19" s="98" t="s">
        <v>119</v>
      </c>
      <c r="H19" s="97">
        <v>194.28100000000001</v>
      </c>
      <c r="I19" s="75" t="s">
        <v>119</v>
      </c>
      <c r="J19" s="98" t="s">
        <v>119</v>
      </c>
      <c r="K19" s="173">
        <v>298.33999999999997</v>
      </c>
      <c r="L19" s="75">
        <v>33.185000000000002</v>
      </c>
      <c r="M19" s="98" t="s">
        <v>119</v>
      </c>
      <c r="N19" s="92" t="s">
        <v>119</v>
      </c>
      <c r="O19" s="75" t="s">
        <v>119</v>
      </c>
      <c r="P19" s="87" t="s">
        <v>119</v>
      </c>
      <c r="Q19" s="171">
        <f>((K19-H19)/H19)</f>
        <v>0.53561079055594718</v>
      </c>
      <c r="R19" s="75" t="s">
        <v>119</v>
      </c>
      <c r="S19" s="98" t="s">
        <v>119</v>
      </c>
      <c r="T19" s="24"/>
    </row>
    <row r="20" spans="1:20" x14ac:dyDescent="0.25">
      <c r="A20" s="115"/>
      <c r="B20" s="101"/>
      <c r="C20" s="76"/>
      <c r="D20" s="102"/>
      <c r="E20" s="101"/>
      <c r="F20" s="76"/>
      <c r="G20" s="102"/>
      <c r="H20" s="101"/>
      <c r="I20" s="76"/>
      <c r="J20" s="102"/>
      <c r="K20" s="101"/>
      <c r="L20" s="76"/>
      <c r="M20" s="102"/>
      <c r="N20" s="94"/>
      <c r="O20" s="76"/>
      <c r="P20" s="89"/>
      <c r="Q20" s="106"/>
      <c r="R20" s="84"/>
      <c r="S20" s="107"/>
      <c r="T20" s="24"/>
    </row>
    <row r="21" spans="1:20" ht="15.75" thickBot="1" x14ac:dyDescent="0.3">
      <c r="A21" s="116"/>
      <c r="B21" s="103"/>
      <c r="C21" s="104"/>
      <c r="D21" s="105"/>
      <c r="E21" s="103"/>
      <c r="F21" s="104"/>
      <c r="G21" s="105"/>
      <c r="H21" s="103"/>
      <c r="I21" s="104"/>
      <c r="J21" s="105"/>
      <c r="K21" s="103"/>
      <c r="L21" s="104"/>
      <c r="M21" s="105"/>
      <c r="N21" s="95"/>
      <c r="O21" s="77"/>
      <c r="P21" s="90"/>
      <c r="Q21" s="108"/>
      <c r="R21" s="109"/>
      <c r="S21" s="110"/>
      <c r="T21" s="24"/>
    </row>
    <row r="22" spans="1:20" ht="15.75" x14ac:dyDescent="0.2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20" ht="15.75" x14ac:dyDescent="0.25">
      <c r="A23" s="27"/>
      <c r="B23" s="26"/>
      <c r="C23" s="26"/>
      <c r="D23" s="26"/>
      <c r="E23" s="26"/>
      <c r="F23" s="26"/>
      <c r="G23" s="26"/>
      <c r="H23" s="26"/>
      <c r="I23" s="26"/>
      <c r="J23" s="26"/>
      <c r="K23" s="176"/>
      <c r="L23" s="176"/>
      <c r="M23" s="26"/>
      <c r="N23" s="26"/>
      <c r="O23" s="26"/>
      <c r="P23" s="26"/>
      <c r="Q23" s="26"/>
      <c r="R23" s="26"/>
      <c r="S23" s="26"/>
      <c r="T23" s="26"/>
    </row>
    <row r="24" spans="1:20" ht="15.75" x14ac:dyDescent="0.25">
      <c r="A24" s="27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</sheetData>
  <mergeCells count="20">
    <mergeCell ref="N13:P13"/>
    <mergeCell ref="E14:F14"/>
    <mergeCell ref="G14:G15"/>
    <mergeCell ref="H14:I14"/>
    <mergeCell ref="A9:S11"/>
    <mergeCell ref="J14:J15"/>
    <mergeCell ref="K14:L14"/>
    <mergeCell ref="M14:M15"/>
    <mergeCell ref="N14:O14"/>
    <mergeCell ref="P14:P15"/>
    <mergeCell ref="A13:A15"/>
    <mergeCell ref="B13:D13"/>
    <mergeCell ref="B14:C14"/>
    <mergeCell ref="D14:D15"/>
    <mergeCell ref="E13:G13"/>
    <mergeCell ref="H13:J13"/>
    <mergeCell ref="K13:M13"/>
    <mergeCell ref="Q13:S13"/>
    <mergeCell ref="Q14:R14"/>
    <mergeCell ref="S14:S15"/>
  </mergeCells>
  <pageMargins left="0.11811023622047245" right="0.11811023622047245" top="0.35433070866141736" bottom="0.35433070866141736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workbookViewId="0">
      <selection activeCell="F13" sqref="F13"/>
    </sheetView>
  </sheetViews>
  <sheetFormatPr defaultColWidth="9.140625" defaultRowHeight="15" x14ac:dyDescent="0.25"/>
  <cols>
    <col min="1" max="1" width="9.140625" style="7"/>
    <col min="2" max="2" width="32" style="7" bestFit="1" customWidth="1"/>
    <col min="3" max="5" width="9.140625" style="7"/>
    <col min="6" max="6" width="9.140625" style="7" customWidth="1"/>
    <col min="7" max="7" width="20.28515625" style="7" customWidth="1"/>
    <col min="8" max="16384" width="9.140625" style="7"/>
  </cols>
  <sheetData>
    <row r="1" spans="1:7" ht="15.75" x14ac:dyDescent="0.25">
      <c r="A1" s="22"/>
      <c r="B1" s="22"/>
      <c r="C1" s="22"/>
      <c r="D1" s="22"/>
      <c r="E1" s="22"/>
      <c r="F1" s="22"/>
      <c r="G1" s="29" t="s">
        <v>127</v>
      </c>
    </row>
    <row r="2" spans="1:7" ht="15.75" x14ac:dyDescent="0.25">
      <c r="A2" s="22"/>
      <c r="B2" s="22"/>
      <c r="C2" s="22"/>
      <c r="D2" s="22"/>
      <c r="E2" s="22"/>
      <c r="F2" s="22"/>
      <c r="G2" s="29" t="s">
        <v>128</v>
      </c>
    </row>
    <row r="3" spans="1:7" ht="15.75" x14ac:dyDescent="0.25">
      <c r="A3" s="22"/>
      <c r="B3" s="22"/>
      <c r="C3" s="22"/>
      <c r="D3" s="22"/>
      <c r="E3" s="22"/>
      <c r="F3" s="22"/>
      <c r="G3" s="29" t="s">
        <v>129</v>
      </c>
    </row>
    <row r="4" spans="1:7" ht="15.75" x14ac:dyDescent="0.25">
      <c r="A4" s="22"/>
      <c r="B4" s="22"/>
      <c r="C4" s="22"/>
      <c r="D4" s="22"/>
      <c r="E4" s="22"/>
      <c r="F4" s="22"/>
      <c r="G4" s="29" t="s">
        <v>130</v>
      </c>
    </row>
    <row r="5" spans="1:7" ht="15.75" x14ac:dyDescent="0.25">
      <c r="A5" s="22"/>
      <c r="B5" s="22"/>
      <c r="C5" s="22"/>
      <c r="D5" s="22"/>
      <c r="E5" s="22"/>
      <c r="F5" s="22"/>
      <c r="G5" s="22"/>
    </row>
    <row r="6" spans="1:7" ht="15.75" x14ac:dyDescent="0.25">
      <c r="A6" s="22"/>
      <c r="B6" s="22"/>
      <c r="C6" s="22"/>
      <c r="D6" s="22"/>
      <c r="E6" s="22"/>
      <c r="F6" s="22"/>
      <c r="G6" s="22"/>
    </row>
    <row r="7" spans="1:7" ht="15.75" x14ac:dyDescent="0.25">
      <c r="B7" s="22" t="s">
        <v>121</v>
      </c>
      <c r="C7" s="22"/>
      <c r="D7" s="22"/>
      <c r="E7" s="22"/>
      <c r="F7" s="22"/>
      <c r="G7" s="22"/>
    </row>
    <row r="8" spans="1:7" ht="15.75" x14ac:dyDescent="0.25">
      <c r="A8" s="157" t="s">
        <v>244</v>
      </c>
      <c r="B8" s="157"/>
      <c r="C8" s="157"/>
      <c r="D8" s="157"/>
      <c r="E8" s="157"/>
      <c r="F8" s="157"/>
      <c r="G8" s="157"/>
    </row>
    <row r="9" spans="1:7" ht="15.75" x14ac:dyDescent="0.25">
      <c r="A9" s="22"/>
      <c r="B9" s="22"/>
      <c r="C9" s="22"/>
      <c r="D9" s="22"/>
      <c r="E9" s="22"/>
      <c r="F9" s="22"/>
      <c r="G9" s="22"/>
    </row>
    <row r="10" spans="1:7" customFormat="1" ht="15.75" x14ac:dyDescent="0.25">
      <c r="A10" s="192" t="s">
        <v>7</v>
      </c>
      <c r="B10" s="193" t="s">
        <v>0</v>
      </c>
      <c r="C10" s="195" t="s">
        <v>1</v>
      </c>
      <c r="D10" s="196"/>
      <c r="E10" s="196"/>
      <c r="F10" s="196"/>
      <c r="G10" s="197"/>
    </row>
    <row r="11" spans="1:7" customFormat="1" ht="47.25" x14ac:dyDescent="0.25">
      <c r="A11" s="192"/>
      <c r="B11" s="194"/>
      <c r="C11" s="118">
        <v>2022</v>
      </c>
      <c r="D11" s="119">
        <v>2023</v>
      </c>
      <c r="E11" s="120">
        <v>2024</v>
      </c>
      <c r="F11" s="120">
        <v>2025</v>
      </c>
      <c r="G11" s="120" t="s">
        <v>2</v>
      </c>
    </row>
    <row r="12" spans="1:7" customFormat="1" ht="15.75" x14ac:dyDescent="0.25">
      <c r="A12" s="32">
        <v>1</v>
      </c>
      <c r="B12" s="33">
        <v>2</v>
      </c>
      <c r="C12" s="32">
        <v>3</v>
      </c>
      <c r="D12" s="32">
        <v>4</v>
      </c>
      <c r="E12" s="34">
        <v>5</v>
      </c>
      <c r="F12" s="34">
        <v>6</v>
      </c>
      <c r="G12" s="34">
        <v>7</v>
      </c>
    </row>
    <row r="13" spans="1:7" customFormat="1" ht="31.5" x14ac:dyDescent="0.25">
      <c r="A13" s="35" t="s">
        <v>110</v>
      </c>
      <c r="B13" s="36" t="s">
        <v>122</v>
      </c>
      <c r="C13" s="70">
        <f>(C17+C18)/2</f>
        <v>0.46639999999999998</v>
      </c>
      <c r="D13" s="70">
        <f>(D17+D18)/2</f>
        <v>0.44264999999999999</v>
      </c>
      <c r="E13" s="70">
        <f t="shared" ref="E13" si="0">(E17+E18)/2</f>
        <v>0.49199999999999999</v>
      </c>
      <c r="F13" s="70">
        <f>(F17+F18+F16)/3</f>
        <v>0.5076666666666666</v>
      </c>
      <c r="G13" s="121">
        <f>F13-E13</f>
        <v>1.5666666666666607E-2</v>
      </c>
    </row>
    <row r="14" spans="1:7" customFormat="1" ht="15.75" x14ac:dyDescent="0.25">
      <c r="A14" s="35"/>
      <c r="B14" s="32" t="s">
        <v>108</v>
      </c>
      <c r="C14" s="32"/>
      <c r="D14" s="32"/>
      <c r="E14" s="32"/>
      <c r="F14" s="32"/>
      <c r="G14" s="52"/>
    </row>
    <row r="15" spans="1:7" ht="15.75" x14ac:dyDescent="0.25">
      <c r="A15" s="35"/>
      <c r="B15" s="37" t="s">
        <v>3</v>
      </c>
      <c r="C15" s="32" t="s">
        <v>119</v>
      </c>
      <c r="D15" s="32" t="s">
        <v>119</v>
      </c>
      <c r="E15" s="32" t="s">
        <v>119</v>
      </c>
      <c r="F15" s="32" t="s">
        <v>119</v>
      </c>
      <c r="G15" s="32" t="s">
        <v>119</v>
      </c>
    </row>
    <row r="16" spans="1:7" ht="15.75" x14ac:dyDescent="0.25">
      <c r="A16" s="35"/>
      <c r="B16" s="37" t="s">
        <v>4</v>
      </c>
      <c r="C16" s="32" t="s">
        <v>119</v>
      </c>
      <c r="D16" s="32" t="s">
        <v>119</v>
      </c>
      <c r="E16" s="32" t="s">
        <v>119</v>
      </c>
      <c r="F16" s="187">
        <v>0.41699999999999998</v>
      </c>
      <c r="G16" s="32" t="s">
        <v>119</v>
      </c>
    </row>
    <row r="17" spans="1:7" ht="15.75" x14ac:dyDescent="0.25">
      <c r="A17" s="35"/>
      <c r="B17" s="37" t="s">
        <v>5</v>
      </c>
      <c r="C17" s="145">
        <v>0.51429999999999998</v>
      </c>
      <c r="D17" s="70">
        <v>0.3861</v>
      </c>
      <c r="E17" s="52">
        <v>0.47560000000000002</v>
      </c>
      <c r="F17" s="187">
        <v>0.53200000000000003</v>
      </c>
      <c r="G17" s="121">
        <f>F17-E17</f>
        <v>5.6400000000000006E-2</v>
      </c>
    </row>
    <row r="18" spans="1:7" ht="13.9" customHeight="1" x14ac:dyDescent="0.25">
      <c r="A18" s="35"/>
      <c r="B18" s="38" t="s">
        <v>6</v>
      </c>
      <c r="C18" s="146">
        <v>0.41849999999999998</v>
      </c>
      <c r="D18" s="147">
        <v>0.49919999999999998</v>
      </c>
      <c r="E18" s="79">
        <v>0.50839999999999996</v>
      </c>
      <c r="F18" s="188">
        <v>0.57399999999999995</v>
      </c>
      <c r="G18" s="121">
        <f>F18-E18</f>
        <v>6.5599999999999992E-2</v>
      </c>
    </row>
  </sheetData>
  <mergeCells count="3">
    <mergeCell ref="A10:A11"/>
    <mergeCell ref="B10:B11"/>
    <mergeCell ref="C10:G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"/>
  <sheetViews>
    <sheetView workbookViewId="0">
      <selection activeCell="K12" sqref="K12"/>
    </sheetView>
  </sheetViews>
  <sheetFormatPr defaultRowHeight="15" x14ac:dyDescent="0.25"/>
  <cols>
    <col min="2" max="2" width="36.28515625" customWidth="1"/>
    <col min="4" max="6" width="12.28515625" customWidth="1"/>
    <col min="7" max="7" width="22.28515625" customWidth="1"/>
    <col min="13" max="13" width="25.42578125" customWidth="1"/>
  </cols>
  <sheetData>
    <row r="1" spans="1:13" x14ac:dyDescent="0.25">
      <c r="G1" s="29" t="s">
        <v>127</v>
      </c>
    </row>
    <row r="2" spans="1:13" x14ac:dyDescent="0.25">
      <c r="G2" s="29" t="s">
        <v>128</v>
      </c>
    </row>
    <row r="3" spans="1:13" x14ac:dyDescent="0.25">
      <c r="G3" s="29" t="s">
        <v>129</v>
      </c>
    </row>
    <row r="4" spans="1:13" x14ac:dyDescent="0.25">
      <c r="G4" s="29" t="s">
        <v>130</v>
      </c>
    </row>
    <row r="7" spans="1:13" ht="22.5" customHeight="1" x14ac:dyDescent="0.25">
      <c r="A7" s="220" t="s">
        <v>182</v>
      </c>
      <c r="B7" s="221"/>
      <c r="C7" s="221"/>
      <c r="D7" s="221"/>
      <c r="E7" s="221"/>
      <c r="F7" s="221"/>
      <c r="G7" s="221"/>
      <c r="H7" s="219"/>
      <c r="I7" s="219"/>
      <c r="J7" s="219"/>
      <c r="K7" s="219"/>
      <c r="L7" s="219"/>
      <c r="M7" s="219"/>
    </row>
    <row r="8" spans="1:13" ht="18.600000000000001" customHeight="1" x14ac:dyDescent="0.25">
      <c r="A8" s="221"/>
      <c r="B8" s="221"/>
      <c r="C8" s="221"/>
      <c r="D8" s="221"/>
      <c r="E8" s="221"/>
      <c r="F8" s="221"/>
      <c r="G8" s="221"/>
      <c r="H8" s="219"/>
      <c r="I8" s="219"/>
      <c r="J8" s="219"/>
      <c r="K8" s="219"/>
      <c r="L8" s="219"/>
      <c r="M8" s="219"/>
    </row>
    <row r="9" spans="1:13" ht="16.5" customHeight="1" x14ac:dyDescent="0.25">
      <c r="A9" s="221"/>
      <c r="B9" s="221"/>
      <c r="C9" s="221"/>
      <c r="D9" s="221"/>
      <c r="E9" s="221"/>
      <c r="F9" s="221"/>
      <c r="G9" s="221"/>
      <c r="H9" s="219"/>
      <c r="I9" s="219"/>
      <c r="J9" s="219"/>
      <c r="K9" s="219"/>
      <c r="L9" s="219"/>
      <c r="M9" s="219"/>
    </row>
    <row r="10" spans="1:13" ht="8.4499999999999993" customHeight="1" x14ac:dyDescent="0.25">
      <c r="A10" s="44"/>
      <c r="B10" s="44"/>
      <c r="C10" s="44"/>
      <c r="D10" s="44"/>
      <c r="E10" s="44"/>
      <c r="F10" s="44"/>
      <c r="G10" s="44"/>
      <c r="H10" s="4"/>
      <c r="I10" s="4"/>
      <c r="J10" s="4"/>
      <c r="K10" s="4"/>
      <c r="L10" s="4"/>
      <c r="M10" s="4"/>
    </row>
    <row r="11" spans="1:13" ht="15.75" x14ac:dyDescent="0.25">
      <c r="A11" s="222" t="s">
        <v>7</v>
      </c>
      <c r="B11" s="223" t="s">
        <v>0</v>
      </c>
      <c r="C11" s="216" t="s">
        <v>1</v>
      </c>
      <c r="D11" s="217"/>
      <c r="E11" s="217"/>
      <c r="F11" s="217"/>
      <c r="G11" s="218"/>
    </row>
    <row r="12" spans="1:13" ht="47.25" x14ac:dyDescent="0.25">
      <c r="A12" s="222"/>
      <c r="B12" s="224"/>
      <c r="C12" s="118">
        <v>2022</v>
      </c>
      <c r="D12" s="119">
        <v>2023</v>
      </c>
      <c r="E12" s="120">
        <v>2024</v>
      </c>
      <c r="F12" s="120">
        <v>2025</v>
      </c>
      <c r="G12" s="120" t="s">
        <v>20</v>
      </c>
    </row>
    <row r="13" spans="1:13" ht="15.75" x14ac:dyDescent="0.25">
      <c r="A13" s="32">
        <v>1</v>
      </c>
      <c r="B13" s="33">
        <v>2</v>
      </c>
      <c r="C13" s="32">
        <v>3</v>
      </c>
      <c r="D13" s="32">
        <v>4</v>
      </c>
      <c r="E13" s="34">
        <v>5</v>
      </c>
      <c r="F13" s="34">
        <v>6</v>
      </c>
      <c r="G13" s="34">
        <v>7</v>
      </c>
    </row>
    <row r="14" spans="1:13" ht="64.5" customHeight="1" x14ac:dyDescent="0.35">
      <c r="A14" s="35">
        <v>1</v>
      </c>
      <c r="B14" s="36" t="s">
        <v>132</v>
      </c>
      <c r="C14" s="69">
        <f>SUM(C15:C18)</f>
        <v>0.30359999999999998</v>
      </c>
      <c r="D14" s="69">
        <f>SUM(D15:D18)</f>
        <v>0</v>
      </c>
      <c r="E14" s="69">
        <f t="shared" ref="E14:F14" si="0">SUM(E15:E18)</f>
        <v>0.23576</v>
      </c>
      <c r="F14" s="69">
        <f t="shared" si="0"/>
        <v>3.4959999999999998E-2</v>
      </c>
      <c r="G14" s="80">
        <f>((F14-E14)/E14)*100</f>
        <v>-85.171360705802513</v>
      </c>
    </row>
    <row r="15" spans="1:13" ht="15.75" x14ac:dyDescent="0.25">
      <c r="A15" s="35" t="s">
        <v>77</v>
      </c>
      <c r="B15" s="37" t="s">
        <v>3</v>
      </c>
      <c r="C15" s="16">
        <v>0</v>
      </c>
      <c r="D15" s="16"/>
      <c r="E15" s="69">
        <v>0</v>
      </c>
      <c r="F15" s="16"/>
      <c r="G15" s="122">
        <v>0</v>
      </c>
    </row>
    <row r="16" spans="1:13" ht="15.75" x14ac:dyDescent="0.25">
      <c r="A16" s="35" t="s">
        <v>76</v>
      </c>
      <c r="B16" s="37" t="s">
        <v>4</v>
      </c>
      <c r="C16" s="16">
        <v>0</v>
      </c>
      <c r="D16" s="16"/>
      <c r="E16" s="69">
        <v>0</v>
      </c>
      <c r="F16" s="16"/>
      <c r="G16" s="122">
        <v>0</v>
      </c>
    </row>
    <row r="17" spans="1:13" ht="15.75" x14ac:dyDescent="0.25">
      <c r="A17" s="35" t="s">
        <v>75</v>
      </c>
      <c r="B17" s="37" t="s">
        <v>5</v>
      </c>
      <c r="C17" s="16">
        <v>0.30359999999999998</v>
      </c>
      <c r="D17" s="16">
        <v>0</v>
      </c>
      <c r="E17" s="69">
        <v>0.23576</v>
      </c>
      <c r="F17" s="16">
        <v>3.4959999999999998E-2</v>
      </c>
      <c r="G17" s="80">
        <f>((F17-E17)/E17)*100</f>
        <v>-85.171360705802513</v>
      </c>
    </row>
    <row r="18" spans="1:13" ht="13.9" customHeight="1" x14ac:dyDescent="0.25">
      <c r="A18" s="35" t="s">
        <v>74</v>
      </c>
      <c r="B18" s="38" t="s">
        <v>6</v>
      </c>
      <c r="C18" s="16">
        <v>0</v>
      </c>
      <c r="D18" s="39"/>
      <c r="E18" s="69">
        <v>0</v>
      </c>
      <c r="F18" s="39"/>
      <c r="G18" s="123">
        <v>0</v>
      </c>
    </row>
    <row r="19" spans="1:13" ht="50.25" x14ac:dyDescent="0.25">
      <c r="A19" s="35">
        <v>2</v>
      </c>
      <c r="B19" s="45" t="s">
        <v>133</v>
      </c>
      <c r="C19" s="69">
        <f>SUM(C20:C23)</f>
        <v>0.20633000000000001</v>
      </c>
      <c r="D19" s="73">
        <f>SUM(D20:D23)</f>
        <v>0</v>
      </c>
      <c r="E19" s="177">
        <f t="shared" ref="E19:F19" si="1">SUM(E20:E23)</f>
        <v>5.6140000000000002E-2</v>
      </c>
      <c r="F19" s="177">
        <f t="shared" si="1"/>
        <v>7.5700000000000003E-3</v>
      </c>
      <c r="G19" s="80">
        <f>((F19-E19)/E19)*100</f>
        <v>-86.515853224082647</v>
      </c>
    </row>
    <row r="20" spans="1:13" ht="15.75" x14ac:dyDescent="0.25">
      <c r="A20" s="35" t="s">
        <v>72</v>
      </c>
      <c r="B20" s="46" t="s">
        <v>3</v>
      </c>
      <c r="C20" s="16">
        <v>0</v>
      </c>
      <c r="D20" s="16"/>
      <c r="E20" s="69">
        <v>0</v>
      </c>
      <c r="F20" s="16"/>
      <c r="G20" s="122">
        <v>0</v>
      </c>
    </row>
    <row r="21" spans="1:13" ht="15.75" x14ac:dyDescent="0.25">
      <c r="A21" s="35" t="s">
        <v>71</v>
      </c>
      <c r="B21" s="46" t="s">
        <v>4</v>
      </c>
      <c r="C21" s="16">
        <v>0</v>
      </c>
      <c r="D21" s="16"/>
      <c r="E21" s="69">
        <v>0</v>
      </c>
      <c r="F21" s="16"/>
      <c r="G21" s="122">
        <v>0</v>
      </c>
    </row>
    <row r="22" spans="1:13" ht="15.75" x14ac:dyDescent="0.25">
      <c r="A22" s="35" t="s">
        <v>68</v>
      </c>
      <c r="B22" s="46" t="s">
        <v>5</v>
      </c>
      <c r="C22" s="72">
        <v>0.20633000000000001</v>
      </c>
      <c r="D22" s="16">
        <v>0</v>
      </c>
      <c r="E22" s="69">
        <v>5.6140000000000002E-2</v>
      </c>
      <c r="F22" s="16">
        <v>7.5700000000000003E-3</v>
      </c>
      <c r="G22" s="80">
        <f>((F22-E22)/E22)*100</f>
        <v>-86.515853224082647</v>
      </c>
    </row>
    <row r="23" spans="1:13" ht="15.75" x14ac:dyDescent="0.25">
      <c r="A23" s="35" t="s">
        <v>67</v>
      </c>
      <c r="B23" s="46" t="s">
        <v>6</v>
      </c>
      <c r="C23" s="16">
        <v>0</v>
      </c>
      <c r="D23" s="39"/>
      <c r="E23" s="69">
        <v>0</v>
      </c>
      <c r="F23" s="39"/>
      <c r="G23" s="123">
        <v>0</v>
      </c>
    </row>
    <row r="24" spans="1:13" ht="160.5" x14ac:dyDescent="0.25">
      <c r="A24" s="35">
        <v>3</v>
      </c>
      <c r="B24" s="45" t="s">
        <v>134</v>
      </c>
      <c r="C24" s="71">
        <f>SUM(C25:C28)</f>
        <v>3.9066900000000002</v>
      </c>
      <c r="D24" s="71">
        <f>SUM(D25:D28)</f>
        <v>0.85638999999999998</v>
      </c>
      <c r="E24" s="71">
        <f t="shared" ref="E24:F24" si="2">SUM(E25:E28)</f>
        <v>2.7265700000000002</v>
      </c>
      <c r="F24" s="71">
        <f t="shared" si="2"/>
        <v>2.3730500000000001</v>
      </c>
      <c r="G24" s="80">
        <f>((F24-E24)/E24)*100</f>
        <v>-12.965740839222908</v>
      </c>
      <c r="I24" s="215"/>
      <c r="J24" s="215"/>
      <c r="K24" s="215"/>
      <c r="L24" s="215"/>
      <c r="M24" s="215"/>
    </row>
    <row r="25" spans="1:13" ht="24" customHeight="1" x14ac:dyDescent="0.25">
      <c r="A25" s="35" t="s">
        <v>65</v>
      </c>
      <c r="B25" s="37" t="s">
        <v>3</v>
      </c>
      <c r="C25" s="16">
        <v>0</v>
      </c>
      <c r="D25" s="16"/>
      <c r="E25" s="69">
        <v>0</v>
      </c>
      <c r="F25" s="16"/>
      <c r="G25" s="122">
        <v>0</v>
      </c>
    </row>
    <row r="26" spans="1:13" ht="15.75" x14ac:dyDescent="0.25">
      <c r="A26" s="35" t="s">
        <v>64</v>
      </c>
      <c r="B26" s="37" t="s">
        <v>4</v>
      </c>
      <c r="C26" s="16">
        <v>0</v>
      </c>
      <c r="D26" s="16"/>
      <c r="E26" s="69">
        <v>0</v>
      </c>
      <c r="F26" s="16"/>
      <c r="G26" s="122">
        <v>0</v>
      </c>
    </row>
    <row r="27" spans="1:13" ht="15.75" x14ac:dyDescent="0.25">
      <c r="A27" s="35" t="s">
        <v>63</v>
      </c>
      <c r="B27" s="37" t="s">
        <v>5</v>
      </c>
      <c r="C27" s="71">
        <v>3.9066900000000002</v>
      </c>
      <c r="D27" s="71">
        <v>0.85638999999999998</v>
      </c>
      <c r="E27" s="69">
        <v>2.7265700000000002</v>
      </c>
      <c r="F27" s="16">
        <v>2.3730500000000001</v>
      </c>
      <c r="G27" s="80">
        <f>((F27-E27)/E27)*100</f>
        <v>-12.965740839222908</v>
      </c>
    </row>
    <row r="28" spans="1:13" ht="15.75" x14ac:dyDescent="0.25">
      <c r="A28" s="35" t="s">
        <v>62</v>
      </c>
      <c r="B28" s="37" t="s">
        <v>6</v>
      </c>
      <c r="C28" s="16">
        <v>0</v>
      </c>
      <c r="D28" s="39"/>
      <c r="E28" s="69">
        <v>0</v>
      </c>
      <c r="F28" s="39"/>
      <c r="G28" s="122">
        <v>0</v>
      </c>
    </row>
    <row r="29" spans="1:13" ht="160.5" x14ac:dyDescent="0.35">
      <c r="A29" s="35">
        <v>4</v>
      </c>
      <c r="B29" s="47" t="s">
        <v>135</v>
      </c>
      <c r="C29" s="16">
        <f>SUM(C30:C33)</f>
        <v>0.68508000000000002</v>
      </c>
      <c r="D29" s="16">
        <f>SUM(D30:D33)</f>
        <v>0.43013000000000001</v>
      </c>
      <c r="E29" s="16">
        <f t="shared" ref="E29:F29" si="3">SUM(E30:E33)</f>
        <v>0.69542000000000004</v>
      </c>
      <c r="F29" s="16">
        <f t="shared" si="3"/>
        <v>0.58209999999999995</v>
      </c>
      <c r="G29" s="80">
        <f>((F29-E29)/E29)*100</f>
        <v>-16.295188519168281</v>
      </c>
    </row>
    <row r="30" spans="1:13" ht="15.75" x14ac:dyDescent="0.25">
      <c r="A30" s="35" t="s">
        <v>80</v>
      </c>
      <c r="B30" s="37" t="s">
        <v>3</v>
      </c>
      <c r="C30" s="16">
        <v>0</v>
      </c>
      <c r="D30" s="16"/>
      <c r="E30" s="69">
        <v>0</v>
      </c>
      <c r="F30" s="16"/>
      <c r="G30" s="122">
        <v>0</v>
      </c>
    </row>
    <row r="31" spans="1:13" ht="15.75" x14ac:dyDescent="0.25">
      <c r="A31" s="35" t="s">
        <v>81</v>
      </c>
      <c r="B31" s="37" t="s">
        <v>4</v>
      </c>
      <c r="C31" s="16">
        <v>0</v>
      </c>
      <c r="D31" s="16"/>
      <c r="E31" s="69">
        <v>0</v>
      </c>
      <c r="F31" s="16"/>
      <c r="G31" s="122">
        <v>0</v>
      </c>
    </row>
    <row r="32" spans="1:13" ht="15.75" x14ac:dyDescent="0.25">
      <c r="A32" s="35" t="s">
        <v>82</v>
      </c>
      <c r="B32" s="37" t="s">
        <v>5</v>
      </c>
      <c r="C32" s="16">
        <v>0.68508000000000002</v>
      </c>
      <c r="D32" s="16">
        <v>0.43013000000000001</v>
      </c>
      <c r="E32" s="16">
        <v>0.69542000000000004</v>
      </c>
      <c r="F32" s="16">
        <v>0.58209999999999995</v>
      </c>
      <c r="G32" s="80">
        <f>((F32-E32)/E32)*100</f>
        <v>-16.295188519168281</v>
      </c>
    </row>
    <row r="33" spans="1:7" ht="15.75" x14ac:dyDescent="0.25">
      <c r="A33" s="35" t="s">
        <v>83</v>
      </c>
      <c r="B33" s="37" t="s">
        <v>6</v>
      </c>
      <c r="C33" s="16">
        <v>0</v>
      </c>
      <c r="D33" s="16"/>
      <c r="E33" s="69">
        <v>0</v>
      </c>
      <c r="F33" s="16"/>
      <c r="G33" s="122">
        <v>0</v>
      </c>
    </row>
    <row r="34" spans="1:7" ht="78.75" x14ac:dyDescent="0.25">
      <c r="A34" s="35">
        <v>5</v>
      </c>
      <c r="B34" s="47" t="s">
        <v>8</v>
      </c>
      <c r="C34" s="16">
        <v>0</v>
      </c>
      <c r="D34" s="16">
        <v>0</v>
      </c>
      <c r="E34" s="69">
        <v>0</v>
      </c>
      <c r="F34" s="16">
        <v>0</v>
      </c>
      <c r="G34" s="122">
        <v>0</v>
      </c>
    </row>
    <row r="35" spans="1:7" ht="110.25" x14ac:dyDescent="0.25">
      <c r="A35" s="35" t="s">
        <v>84</v>
      </c>
      <c r="B35" s="47" t="s">
        <v>9</v>
      </c>
      <c r="C35" s="16">
        <v>0</v>
      </c>
      <c r="D35" s="16">
        <v>0</v>
      </c>
      <c r="E35" s="69">
        <v>0</v>
      </c>
      <c r="F35" s="16">
        <v>0</v>
      </c>
      <c r="G35" s="122">
        <v>0</v>
      </c>
    </row>
  </sheetData>
  <mergeCells count="6">
    <mergeCell ref="I24:M24"/>
    <mergeCell ref="C11:G11"/>
    <mergeCell ref="H7:M9"/>
    <mergeCell ref="A7:G9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1"/>
  <sheetViews>
    <sheetView zoomScale="70" zoomScaleNormal="70" workbookViewId="0">
      <selection activeCell="T11" sqref="T11"/>
    </sheetView>
  </sheetViews>
  <sheetFormatPr defaultColWidth="9.140625" defaultRowHeight="21" x14ac:dyDescent="0.35"/>
  <cols>
    <col min="1" max="1" width="9.140625" style="9"/>
    <col min="2" max="2" width="19.42578125" style="9" customWidth="1"/>
    <col min="3" max="18" width="9.28515625" style="9" customWidth="1"/>
    <col min="19" max="19" width="40.28515625" style="9" customWidth="1"/>
    <col min="20" max="20" width="60.42578125" style="9" customWidth="1"/>
    <col min="21" max="16384" width="9.140625" style="9"/>
  </cols>
  <sheetData>
    <row r="1" spans="1:20" x14ac:dyDescent="0.35">
      <c r="T1" s="31" t="s">
        <v>127</v>
      </c>
    </row>
    <row r="2" spans="1:20" x14ac:dyDescent="0.35">
      <c r="T2" s="31" t="s">
        <v>128</v>
      </c>
    </row>
    <row r="3" spans="1:20" x14ac:dyDescent="0.35">
      <c r="T3" s="31" t="s">
        <v>129</v>
      </c>
    </row>
    <row r="4" spans="1:20" x14ac:dyDescent="0.35">
      <c r="T4" s="31" t="s">
        <v>130</v>
      </c>
    </row>
    <row r="6" spans="1:20" ht="43.15" customHeight="1" x14ac:dyDescent="0.35">
      <c r="A6" s="228" t="s">
        <v>10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</row>
    <row r="7" spans="1:20" ht="18.600000000000001" customHeight="1" x14ac:dyDescent="0.35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spans="1:20" ht="263.25" customHeight="1" x14ac:dyDescent="0.35">
      <c r="A8" s="230" t="s">
        <v>7</v>
      </c>
      <c r="B8" s="225" t="s">
        <v>11</v>
      </c>
      <c r="C8" s="225" t="s">
        <v>136</v>
      </c>
      <c r="D8" s="226"/>
      <c r="E8" s="226"/>
      <c r="F8" s="226"/>
      <c r="G8" s="225" t="s">
        <v>137</v>
      </c>
      <c r="H8" s="226"/>
      <c r="I8" s="226"/>
      <c r="J8" s="226"/>
      <c r="K8" s="225" t="s">
        <v>138</v>
      </c>
      <c r="L8" s="226"/>
      <c r="M8" s="226"/>
      <c r="N8" s="226"/>
      <c r="O8" s="225" t="s">
        <v>139</v>
      </c>
      <c r="P8" s="226"/>
      <c r="Q8" s="226"/>
      <c r="R8" s="226"/>
      <c r="S8" s="225" t="s">
        <v>12</v>
      </c>
      <c r="T8" s="225" t="s">
        <v>13</v>
      </c>
    </row>
    <row r="9" spans="1:20" ht="29.25" customHeight="1" x14ac:dyDescent="0.35">
      <c r="A9" s="227"/>
      <c r="B9" s="227"/>
      <c r="C9" s="50" t="s">
        <v>14</v>
      </c>
      <c r="D9" s="50" t="s">
        <v>15</v>
      </c>
      <c r="E9" s="50" t="s">
        <v>16</v>
      </c>
      <c r="F9" s="50" t="s">
        <v>17</v>
      </c>
      <c r="G9" s="50" t="s">
        <v>14</v>
      </c>
      <c r="H9" s="50" t="s">
        <v>15</v>
      </c>
      <c r="I9" s="50" t="s">
        <v>16</v>
      </c>
      <c r="J9" s="50" t="s">
        <v>17</v>
      </c>
      <c r="K9" s="18" t="s">
        <v>14</v>
      </c>
      <c r="L9" s="50" t="s">
        <v>15</v>
      </c>
      <c r="M9" s="50" t="s">
        <v>16</v>
      </c>
      <c r="N9" s="50" t="s">
        <v>17</v>
      </c>
      <c r="O9" s="18" t="s">
        <v>14</v>
      </c>
      <c r="P9" s="50" t="s">
        <v>15</v>
      </c>
      <c r="Q9" s="50" t="s">
        <v>16</v>
      </c>
      <c r="R9" s="50" t="s">
        <v>17</v>
      </c>
      <c r="S9" s="227"/>
      <c r="T9" s="227"/>
    </row>
    <row r="10" spans="1:20" x14ac:dyDescent="0.35">
      <c r="A10" s="51">
        <v>1</v>
      </c>
      <c r="B10" s="50">
        <v>2</v>
      </c>
      <c r="C10" s="50">
        <v>3</v>
      </c>
      <c r="D10" s="50">
        <v>4</v>
      </c>
      <c r="E10" s="50">
        <v>5</v>
      </c>
      <c r="F10" s="50">
        <v>6</v>
      </c>
      <c r="G10" s="50">
        <v>7</v>
      </c>
      <c r="H10" s="50">
        <v>8</v>
      </c>
      <c r="I10" s="50">
        <v>9</v>
      </c>
      <c r="J10" s="50">
        <v>10</v>
      </c>
      <c r="K10" s="50">
        <v>11</v>
      </c>
      <c r="L10" s="50">
        <v>12</v>
      </c>
      <c r="M10" s="50">
        <v>13</v>
      </c>
      <c r="N10" s="50">
        <v>14</v>
      </c>
      <c r="O10" s="50">
        <v>15</v>
      </c>
      <c r="P10" s="50">
        <v>16</v>
      </c>
      <c r="Q10" s="50">
        <v>17</v>
      </c>
      <c r="R10" s="50">
        <v>18</v>
      </c>
      <c r="S10" s="50">
        <v>19</v>
      </c>
      <c r="T10" s="50">
        <v>20</v>
      </c>
    </row>
    <row r="11" spans="1:20" ht="261.75" customHeight="1" x14ac:dyDescent="0.35">
      <c r="A11" s="50">
        <v>1</v>
      </c>
      <c r="B11" s="180" t="s">
        <v>181</v>
      </c>
      <c r="C11" s="178">
        <v>0</v>
      </c>
      <c r="D11" s="178">
        <v>0</v>
      </c>
      <c r="E11" s="179">
        <f>'2.1'!F17</f>
        <v>3.4959999999999998E-2</v>
      </c>
      <c r="F11" s="178">
        <v>0</v>
      </c>
      <c r="G11" s="178">
        <v>0</v>
      </c>
      <c r="H11" s="178">
        <v>0</v>
      </c>
      <c r="I11" s="179">
        <f>'2.1'!F22</f>
        <v>7.5700000000000003E-3</v>
      </c>
      <c r="J11" s="178">
        <v>0</v>
      </c>
      <c r="K11" s="178">
        <v>0</v>
      </c>
      <c r="L11" s="178">
        <v>0</v>
      </c>
      <c r="M11" s="179">
        <f>'2.1'!F27</f>
        <v>2.3730500000000001</v>
      </c>
      <c r="N11" s="178">
        <v>0</v>
      </c>
      <c r="O11" s="178">
        <v>0</v>
      </c>
      <c r="P11" s="178">
        <v>0</v>
      </c>
      <c r="Q11" s="179">
        <f>'2.1'!F32</f>
        <v>0.58209999999999995</v>
      </c>
      <c r="R11" s="178">
        <v>0</v>
      </c>
      <c r="S11" s="50">
        <v>0</v>
      </c>
      <c r="T11" s="18" t="s">
        <v>261</v>
      </c>
    </row>
  </sheetData>
  <mergeCells count="9">
    <mergeCell ref="O8:R8"/>
    <mergeCell ref="S8:S9"/>
    <mergeCell ref="T8:T9"/>
    <mergeCell ref="A6:T6"/>
    <mergeCell ref="C8:F8"/>
    <mergeCell ref="A8:A9"/>
    <mergeCell ref="B8:B9"/>
    <mergeCell ref="G8:J8"/>
    <mergeCell ref="K8:N8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0"/>
  <sheetViews>
    <sheetView view="pageBreakPreview" zoomScaleNormal="100" zoomScaleSheetLayoutView="100" workbookViewId="0">
      <selection activeCell="A9" sqref="A9:P9"/>
    </sheetView>
  </sheetViews>
  <sheetFormatPr defaultRowHeight="15" x14ac:dyDescent="0.25"/>
  <sheetData>
    <row r="1" spans="1:16" s="9" customFormat="1" ht="21" x14ac:dyDescent="0.35">
      <c r="P1" s="31" t="s">
        <v>127</v>
      </c>
    </row>
    <row r="2" spans="1:16" s="9" customFormat="1" ht="21" x14ac:dyDescent="0.35">
      <c r="P2" s="31" t="s">
        <v>128</v>
      </c>
    </row>
    <row r="3" spans="1:16" s="9" customFormat="1" ht="21" x14ac:dyDescent="0.35">
      <c r="P3" s="31" t="s">
        <v>129</v>
      </c>
    </row>
    <row r="4" spans="1:16" s="9" customFormat="1" ht="21" x14ac:dyDescent="0.35">
      <c r="P4" s="31" t="s">
        <v>130</v>
      </c>
    </row>
    <row r="6" spans="1:16" ht="15" customHeight="1" x14ac:dyDescent="0.25">
      <c r="A6" s="181" t="s">
        <v>262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</row>
    <row r="7" spans="1:16" x14ac:dyDescent="0.25">
      <c r="A7" s="181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</row>
    <row r="8" spans="1:16" ht="43.5" customHeight="1" x14ac:dyDescent="0.25">
      <c r="A8" s="232" t="s">
        <v>264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</row>
    <row r="9" spans="1:16" s="184" customFormat="1" ht="43.5" customHeight="1" x14ac:dyDescent="0.25">
      <c r="A9" s="231" t="s">
        <v>266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</row>
    <row r="10" spans="1:16" s="184" customFormat="1" ht="40.5" customHeight="1" x14ac:dyDescent="0.25">
      <c r="A10" s="231" t="s">
        <v>265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</row>
    <row r="11" spans="1:16" s="184" customFormat="1" ht="50.25" customHeight="1" x14ac:dyDescent="0.25">
      <c r="A11" s="231" t="s">
        <v>268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</row>
    <row r="12" spans="1:16" s="184" customFormat="1" ht="35.25" customHeight="1" x14ac:dyDescent="0.25">
      <c r="A12" s="231" t="s">
        <v>267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</row>
    <row r="13" spans="1:16" s="184" customFormat="1" ht="31.5" customHeight="1" x14ac:dyDescent="0.25">
      <c r="A13" s="231" t="s">
        <v>263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</row>
    <row r="14" spans="1:16" x14ac:dyDescent="0.25">
      <c r="A14" s="183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x14ac:dyDescent="0.25">
      <c r="A15" s="18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x14ac:dyDescent="0.25">
      <c r="A16" s="18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183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5">
      <c r="A18" s="183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25">
      <c r="A19" s="183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5">
      <c r="A20" s="183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</sheetData>
  <mergeCells count="6">
    <mergeCell ref="A12:P12"/>
    <mergeCell ref="A13:P13"/>
    <mergeCell ref="A8:P8"/>
    <mergeCell ref="A9:P9"/>
    <mergeCell ref="A10:P10"/>
    <mergeCell ref="A11:P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workbookViewId="0">
      <selection activeCell="B12" sqref="B12:P12"/>
    </sheetView>
  </sheetViews>
  <sheetFormatPr defaultRowHeight="15" x14ac:dyDescent="0.25"/>
  <sheetData>
    <row r="1" spans="1:16" s="9" customFormat="1" ht="21" x14ac:dyDescent="0.35">
      <c r="P1" s="31" t="s">
        <v>127</v>
      </c>
    </row>
    <row r="2" spans="1:16" s="9" customFormat="1" ht="21" x14ac:dyDescent="0.35">
      <c r="P2" s="31" t="s">
        <v>128</v>
      </c>
    </row>
    <row r="3" spans="1:16" s="9" customFormat="1" ht="21" x14ac:dyDescent="0.35">
      <c r="P3" s="31" t="s">
        <v>129</v>
      </c>
    </row>
    <row r="4" spans="1:16" s="9" customFormat="1" ht="21" x14ac:dyDescent="0.35">
      <c r="P4" s="31" t="s">
        <v>130</v>
      </c>
    </row>
    <row r="6" spans="1:16" x14ac:dyDescent="0.25">
      <c r="A6" s="233" t="s">
        <v>144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</row>
    <row r="7" spans="1:16" x14ac:dyDescent="0.25">
      <c r="A7" s="234"/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</row>
    <row r="8" spans="1:16" x14ac:dyDescent="0.25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</row>
    <row r="9" spans="1:16" x14ac:dyDescent="0.25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</row>
    <row r="10" spans="1:16" ht="22.5" customHeight="1" x14ac:dyDescent="0.25">
      <c r="A10" s="125" t="s">
        <v>120</v>
      </c>
      <c r="B10" s="235" t="s">
        <v>195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</row>
    <row r="11" spans="1:16" ht="29.25" customHeight="1" x14ac:dyDescent="0.25">
      <c r="A11" s="126">
        <v>1</v>
      </c>
      <c r="B11" s="236" t="s">
        <v>197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8"/>
    </row>
    <row r="12" spans="1:16" ht="29.25" customHeight="1" x14ac:dyDescent="0.25">
      <c r="A12" s="126">
        <v>2</v>
      </c>
      <c r="B12" s="236" t="s">
        <v>196</v>
      </c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8"/>
    </row>
    <row r="13" spans="1:16" ht="28.5" customHeight="1" x14ac:dyDescent="0.25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</row>
    <row r="14" spans="1:16" ht="36.75" customHeight="1" x14ac:dyDescent="0.25">
      <c r="A14" s="239" t="s">
        <v>145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</row>
    <row r="15" spans="1:16" x14ac:dyDescent="0.25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</row>
    <row r="16" spans="1:16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ht="30" customHeight="1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</row>
  </sheetData>
  <mergeCells count="5">
    <mergeCell ref="A6:P9"/>
    <mergeCell ref="B10:P10"/>
    <mergeCell ref="B11:P11"/>
    <mergeCell ref="B12:P12"/>
    <mergeCell ref="A14:P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6"/>
  <sheetViews>
    <sheetView view="pageBreakPreview" zoomScale="130" zoomScaleNormal="100" zoomScaleSheetLayoutView="130" workbookViewId="0">
      <selection activeCell="A8" sqref="A8"/>
    </sheetView>
  </sheetViews>
  <sheetFormatPr defaultRowHeight="15" x14ac:dyDescent="0.25"/>
  <cols>
    <col min="1" max="1" width="5.28515625" customWidth="1"/>
    <col min="2" max="2" width="14.5703125" hidden="1" customWidth="1"/>
    <col min="3" max="3" width="17.7109375" customWidth="1"/>
    <col min="4" max="4" width="26.42578125" customWidth="1"/>
    <col min="5" max="5" width="17.5703125" customWidth="1"/>
    <col min="6" max="6" width="17.7109375" customWidth="1"/>
    <col min="7" max="7" width="20.7109375" customWidth="1"/>
    <col min="11" max="11" width="7.28515625" customWidth="1"/>
  </cols>
  <sheetData>
    <row r="1" spans="1:13" s="9" customFormat="1" ht="21" x14ac:dyDescent="0.35">
      <c r="G1" s="31" t="s">
        <v>127</v>
      </c>
      <c r="M1" s="31"/>
    </row>
    <row r="2" spans="1:13" s="9" customFormat="1" ht="21" x14ac:dyDescent="0.35">
      <c r="G2" s="31" t="s">
        <v>128</v>
      </c>
      <c r="M2" s="31"/>
    </row>
    <row r="3" spans="1:13" s="9" customFormat="1" ht="21" x14ac:dyDescent="0.35">
      <c r="G3" s="31" t="s">
        <v>129</v>
      </c>
      <c r="M3" s="31"/>
    </row>
    <row r="4" spans="1:13" s="9" customFormat="1" ht="21" x14ac:dyDescent="0.35">
      <c r="G4" s="31" t="s">
        <v>130</v>
      </c>
      <c r="M4" s="31"/>
    </row>
    <row r="7" spans="1:13" ht="30" customHeight="1" x14ac:dyDescent="0.25">
      <c r="A7" s="241" t="s">
        <v>278</v>
      </c>
      <c r="B7" s="241"/>
      <c r="C7" s="241"/>
      <c r="D7" s="241"/>
      <c r="E7" s="241"/>
      <c r="F7" s="241"/>
      <c r="G7" s="241"/>
    </row>
    <row r="9" spans="1:13" ht="15.6" customHeight="1" x14ac:dyDescent="0.25">
      <c r="A9" s="240" t="s">
        <v>120</v>
      </c>
      <c r="B9" s="240" t="s">
        <v>140</v>
      </c>
      <c r="C9" s="240" t="s">
        <v>285</v>
      </c>
      <c r="D9" s="240" t="s">
        <v>141</v>
      </c>
      <c r="E9" s="240" t="s">
        <v>142</v>
      </c>
      <c r="F9" s="240" t="s">
        <v>143</v>
      </c>
      <c r="G9" s="242" t="s">
        <v>173</v>
      </c>
    </row>
    <row r="10" spans="1:13" x14ac:dyDescent="0.25">
      <c r="A10" s="240"/>
      <c r="B10" s="240"/>
      <c r="C10" s="240"/>
      <c r="D10" s="240"/>
      <c r="E10" s="240"/>
      <c r="F10" s="240"/>
      <c r="G10" s="243"/>
    </row>
    <row r="11" spans="1:13" ht="28.9" customHeight="1" x14ac:dyDescent="0.25">
      <c r="A11" s="240"/>
      <c r="B11" s="240"/>
      <c r="C11" s="240"/>
      <c r="D11" s="240"/>
      <c r="E11" s="240"/>
      <c r="F11" s="53" t="s">
        <v>96</v>
      </c>
      <c r="G11" s="53" t="s">
        <v>174</v>
      </c>
    </row>
    <row r="12" spans="1:13" x14ac:dyDescent="0.25">
      <c r="A12" s="53">
        <v>1</v>
      </c>
      <c r="B12" s="53">
        <v>2</v>
      </c>
      <c r="C12" s="53">
        <v>2</v>
      </c>
      <c r="D12" s="53">
        <v>3</v>
      </c>
      <c r="E12" s="53">
        <v>4</v>
      </c>
      <c r="F12" s="53">
        <v>5</v>
      </c>
      <c r="G12" s="53">
        <v>6</v>
      </c>
    </row>
    <row r="13" spans="1:13" ht="45" x14ac:dyDescent="0.25">
      <c r="A13" s="21">
        <v>1</v>
      </c>
      <c r="B13" s="189"/>
      <c r="C13" s="189" t="s">
        <v>286</v>
      </c>
      <c r="D13" s="189" t="s">
        <v>290</v>
      </c>
      <c r="E13" s="189" t="s">
        <v>279</v>
      </c>
      <c r="F13" s="21" t="s">
        <v>281</v>
      </c>
      <c r="G13" s="21">
        <v>0</v>
      </c>
    </row>
    <row r="14" spans="1:13" ht="30" x14ac:dyDescent="0.25">
      <c r="A14" s="21">
        <v>2</v>
      </c>
      <c r="B14" s="189"/>
      <c r="C14" s="189" t="s">
        <v>287</v>
      </c>
      <c r="D14" s="189" t="s">
        <v>275</v>
      </c>
      <c r="E14" s="189" t="s">
        <v>280</v>
      </c>
      <c r="F14" s="21" t="s">
        <v>282</v>
      </c>
      <c r="G14" s="21">
        <v>0</v>
      </c>
    </row>
    <row r="15" spans="1:13" ht="45" x14ac:dyDescent="0.25">
      <c r="A15" s="21">
        <v>3</v>
      </c>
      <c r="B15" s="189"/>
      <c r="C15" s="189" t="s">
        <v>288</v>
      </c>
      <c r="D15" s="189" t="s">
        <v>276</v>
      </c>
      <c r="E15" s="189" t="s">
        <v>280</v>
      </c>
      <c r="F15" s="21" t="s">
        <v>283</v>
      </c>
      <c r="G15" s="21">
        <v>0</v>
      </c>
    </row>
    <row r="16" spans="1:13" ht="30" x14ac:dyDescent="0.25">
      <c r="A16" s="21">
        <v>4</v>
      </c>
      <c r="B16" s="189"/>
      <c r="C16" s="189" t="s">
        <v>289</v>
      </c>
      <c r="D16" s="189" t="s">
        <v>277</v>
      </c>
      <c r="E16" s="189" t="s">
        <v>279</v>
      </c>
      <c r="F16" s="21" t="s">
        <v>284</v>
      </c>
      <c r="G16" s="21">
        <v>0</v>
      </c>
    </row>
  </sheetData>
  <mergeCells count="8">
    <mergeCell ref="F9:F10"/>
    <mergeCell ref="A7:G7"/>
    <mergeCell ref="A9:A11"/>
    <mergeCell ref="B9:B11"/>
    <mergeCell ref="C9:C11"/>
    <mergeCell ref="D9:D11"/>
    <mergeCell ref="E9:E11"/>
    <mergeCell ref="G9:G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8</vt:i4>
      </vt:variant>
    </vt:vector>
  </HeadingPairs>
  <TitlesOfParts>
    <vt:vector size="31" baseType="lpstr"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10</vt:lpstr>
      <vt:lpstr>'1.3'!Область_печати</vt:lpstr>
      <vt:lpstr>'10'!Область_печати</vt:lpstr>
      <vt:lpstr>'2.3'!Область_печати</vt:lpstr>
      <vt:lpstr>'3.3'!Область_печати</vt:lpstr>
      <vt:lpstr>'3.5'!Область_печати</vt:lpstr>
      <vt:lpstr>'4.6'!Область_печати</vt:lpstr>
      <vt:lpstr>'4.7'!Область_печати</vt:lpstr>
      <vt:lpstr>'4.8'!Область_печати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2026-03-18T11:32:13Z</dcterms:modified>
</cp:coreProperties>
</file>